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5570" windowHeight="7770"/>
  </bookViews>
  <sheets>
    <sheet name="мес отчет" sheetId="1" r:id="rId1"/>
  </sheets>
  <definedNames>
    <definedName name="_xlnm.Print_Titles" localSheetId="0">'мес отчет'!$7:$7</definedName>
    <definedName name="_xlnm.Print_Area" localSheetId="0">'мес отчет'!$B$1:$F$224</definedName>
  </definedNames>
  <calcPr calcId="144525"/>
</workbook>
</file>

<file path=xl/calcChain.xml><?xml version="1.0" encoding="utf-8"?>
<calcChain xmlns="http://schemas.openxmlformats.org/spreadsheetml/2006/main">
  <c r="E162" i="1" l="1"/>
  <c r="D162" i="1"/>
  <c r="D9" i="1" l="1"/>
  <c r="F175" i="1"/>
  <c r="F182" i="1"/>
  <c r="F177" i="1" l="1"/>
  <c r="F166" i="1"/>
  <c r="F181" i="1" l="1"/>
  <c r="F101" i="1" l="1"/>
  <c r="F59" i="1"/>
  <c r="F58" i="1"/>
  <c r="F185" i="1"/>
  <c r="D131" i="1"/>
  <c r="F134" i="1"/>
  <c r="F179" i="1" l="1"/>
  <c r="E153" i="1" l="1"/>
  <c r="D153" i="1"/>
  <c r="F167" i="1" l="1"/>
  <c r="F153" i="1"/>
  <c r="E138" i="1"/>
  <c r="D138" i="1" l="1"/>
  <c r="F110" i="1"/>
  <c r="E121" i="1" l="1"/>
  <c r="D121" i="1"/>
  <c r="F121" i="1" l="1"/>
  <c r="F108" i="1"/>
  <c r="E97" i="1" l="1"/>
  <c r="F78" i="1" l="1"/>
  <c r="F170" i="1"/>
  <c r="F169" i="1"/>
  <c r="E25" i="1" l="1"/>
  <c r="E124" i="1" l="1"/>
  <c r="D124" i="1"/>
  <c r="E207" i="1" l="1"/>
  <c r="F186" i="1"/>
  <c r="D140" i="1" l="1"/>
  <c r="D97" i="1"/>
  <c r="E93" i="1" l="1"/>
  <c r="D93" i="1"/>
  <c r="E87" i="1"/>
  <c r="D87" i="1"/>
  <c r="F174" i="1" l="1"/>
  <c r="F88" i="1"/>
  <c r="F89" i="1"/>
  <c r="F94" i="1"/>
  <c r="F95" i="1"/>
  <c r="F96" i="1"/>
  <c r="F100" i="1"/>
  <c r="F85" i="1" l="1"/>
  <c r="F86" i="1"/>
  <c r="E84" i="1"/>
  <c r="E83" i="1" s="1"/>
  <c r="D84" i="1"/>
  <c r="D83" i="1" s="1"/>
  <c r="F84" i="1" l="1"/>
  <c r="F75" i="1" l="1"/>
  <c r="F79" i="1"/>
  <c r="F180" i="1"/>
  <c r="F178" i="1"/>
  <c r="F168" i="1"/>
  <c r="E147" i="1" l="1"/>
  <c r="E173" i="1"/>
  <c r="E193" i="1" l="1"/>
  <c r="F163" i="1"/>
  <c r="D193" i="1" l="1"/>
  <c r="D173" i="1"/>
  <c r="E15" i="1" l="1"/>
  <c r="F120" i="1" l="1"/>
  <c r="F176" i="1"/>
  <c r="F183" i="1"/>
  <c r="F184" i="1"/>
  <c r="D207" i="1"/>
  <c r="F208" i="1"/>
  <c r="D147" i="1" l="1"/>
  <c r="F103" i="1"/>
  <c r="D206" i="1" l="1"/>
  <c r="D136" i="1"/>
  <c r="F115" i="1"/>
  <c r="F113" i="1"/>
  <c r="F207" i="1"/>
  <c r="E10" i="1" l="1"/>
  <c r="F77" i="1" l="1"/>
  <c r="F70" i="1" l="1"/>
  <c r="F68" i="1"/>
  <c r="E102" i="1"/>
  <c r="D161" i="1" l="1"/>
  <c r="D102" i="1" l="1"/>
  <c r="F62" i="1"/>
  <c r="D160" i="1"/>
  <c r="F74" i="1" l="1"/>
  <c r="F73" i="1"/>
  <c r="F64" i="1"/>
  <c r="F63" i="1"/>
  <c r="F61" i="1"/>
  <c r="F205" i="1"/>
  <c r="F159" i="1"/>
  <c r="F148" i="1"/>
  <c r="F135" i="1"/>
  <c r="F133" i="1"/>
  <c r="F132" i="1"/>
  <c r="F116" i="1"/>
  <c r="F111" i="1"/>
  <c r="F109" i="1"/>
  <c r="F107" i="1"/>
  <c r="F106" i="1"/>
  <c r="F105" i="1"/>
  <c r="F104" i="1"/>
  <c r="F99" i="1"/>
  <c r="F98" i="1"/>
  <c r="E51" i="1"/>
  <c r="F10" i="1"/>
  <c r="E19" i="1"/>
  <c r="F25" i="1" l="1"/>
  <c r="F87" i="1"/>
  <c r="E53" i="1"/>
  <c r="E39" i="1"/>
  <c r="F39" i="1" s="1"/>
  <c r="E35" i="1"/>
  <c r="E31" i="1"/>
  <c r="E206" i="1"/>
  <c r="F206" i="1" s="1"/>
  <c r="E9" i="1" l="1"/>
  <c r="E219" i="1" s="1"/>
  <c r="F35" i="1"/>
  <c r="F31" i="1"/>
  <c r="F9" i="1" l="1"/>
  <c r="F147" i="1" l="1"/>
  <c r="D82" i="1"/>
  <c r="D117" i="1"/>
  <c r="E117" i="1"/>
  <c r="D119" i="1"/>
  <c r="E119" i="1"/>
  <c r="D126" i="1"/>
  <c r="E126" i="1"/>
  <c r="D130" i="1"/>
  <c r="D129" i="1" s="1"/>
  <c r="E131" i="1"/>
  <c r="D144" i="1"/>
  <c r="D143" i="1" s="1"/>
  <c r="E144" i="1"/>
  <c r="E143" i="1" s="1"/>
  <c r="D158" i="1"/>
  <c r="D157" i="1" s="1"/>
  <c r="D156" i="1" s="1"/>
  <c r="E158" i="1"/>
  <c r="D172" i="1"/>
  <c r="D171" i="1" s="1"/>
  <c r="D191" i="1"/>
  <c r="D190" i="1" s="1"/>
  <c r="E191" i="1"/>
  <c r="D200" i="1"/>
  <c r="D199" i="1" s="1"/>
  <c r="E200" i="1"/>
  <c r="D201" i="1"/>
  <c r="E199" i="1"/>
  <c r="D92" i="1" l="1"/>
  <c r="D91" i="1" s="1"/>
  <c r="E92" i="1"/>
  <c r="F119" i="1"/>
  <c r="F93" i="1"/>
  <c r="E130" i="1"/>
  <c r="E129" i="1" s="1"/>
  <c r="F131" i="1"/>
  <c r="E82" i="1"/>
  <c r="F83" i="1"/>
  <c r="E190" i="1"/>
  <c r="E157" i="1"/>
  <c r="E156" i="1" s="1"/>
  <c r="F158" i="1"/>
  <c r="E189" i="1"/>
  <c r="F102" i="1"/>
  <c r="E201" i="1"/>
  <c r="D189" i="1"/>
  <c r="E142" i="1"/>
  <c r="F162" i="1"/>
  <c r="D142" i="1"/>
  <c r="F97" i="1"/>
  <c r="D81" i="1" l="1"/>
  <c r="D90" i="1"/>
  <c r="F82" i="1"/>
  <c r="F129" i="1"/>
  <c r="F130" i="1"/>
  <c r="F156" i="1"/>
  <c r="F157" i="1"/>
  <c r="E172" i="1"/>
  <c r="F173" i="1"/>
  <c r="E160" i="1"/>
  <c r="E161" i="1"/>
  <c r="F161" i="1" s="1"/>
  <c r="F160" i="1" l="1"/>
  <c r="E91" i="1"/>
  <c r="E90" i="1" s="1"/>
  <c r="F92" i="1"/>
  <c r="E171" i="1"/>
  <c r="F172" i="1"/>
  <c r="E81" i="1" l="1"/>
  <c r="E216" i="1" s="1"/>
  <c r="F171" i="1"/>
  <c r="F91" i="1"/>
  <c r="E215" i="1" l="1"/>
  <c r="F90" i="1"/>
  <c r="F81" i="1" l="1"/>
  <c r="E220" i="1"/>
</calcChain>
</file>

<file path=xl/sharedStrings.xml><?xml version="1.0" encoding="utf-8"?>
<sst xmlns="http://schemas.openxmlformats.org/spreadsheetml/2006/main" count="442" uniqueCount="316">
  <si>
    <t xml:space="preserve"> об исполнении бюджета</t>
  </si>
  <si>
    <t>Ед.Изм.: руб.</t>
  </si>
  <si>
    <t>Классификация</t>
  </si>
  <si>
    <t>Налоговые и неналоговые 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</si>
  <si>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</si>
  <si>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</si>
  <si>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</si>
  <si>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\1010201001\182\1000\110 \</t>
  </si>
  <si>
    <t>\1010201001\182\3000\110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</si>
  <si>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</si>
  <si>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\1010202001\182\0000\110 \</t>
  </si>
  <si>
    <t>\1010202001\182\1000\110 \</t>
  </si>
  <si>
    <t>\1010202001\182\2000\110 \</t>
  </si>
  <si>
    <t>\1010202001\182\3000\110 \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</si>
  <si>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</si>
  <si>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\1010203001\182\0000\110 \</t>
  </si>
  <si>
    <t>\1010203001\182\1000\110 \</t>
  </si>
  <si>
    <t>\1010203001\182\3000\110 \</t>
  </si>
  <si>
    <t>\1010203001\182\4000\110 \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</si>
  <si>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</si>
  <si>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\1010204001\182\0000\110 \</t>
  </si>
  <si>
    <t xml:space="preserve">                              </t>
  </si>
  <si>
    <t>Единый сельскохозяйственный налог</t>
  </si>
  <si>
    <t>\1050301001\182\0000\110 \</t>
  </si>
  <si>
    <t>\1050301001\182\1000\110 \</t>
  </si>
  <si>
    <t>\1050301001\182\3000\110 \</t>
  </si>
  <si>
    <t>Единый сельскохозяйственный налог (за налоговые периоды, истекшие до 1 января 2011 года)</t>
  </si>
  <si>
    <t>\1050302001\182\1000\110 \</t>
  </si>
  <si>
    <t>\1050302001\182\2000\110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</si>
  <si>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</si>
  <si>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</si>
  <si>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</si>
  <si>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</si>
  <si>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\1060603310\182\0000\110 \</t>
  </si>
  <si>
    <t>\1060603310\182\1000\110 \</t>
  </si>
  <si>
    <t>\1060603310\182\2000\110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</si>
  <si>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</si>
  <si>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\1060604310\182\0000\110 \</t>
  </si>
  <si>
    <t>\1060604310\182\1000\110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</si>
  <si>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</si>
  <si>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</si>
  <si>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\1080402001\791\1000\110 \</t>
  </si>
  <si>
    <t>Земельный налог (по обязательствам, возникшим до 1 января 2006 года), мобилизуемый на территориях поселений</t>
  </si>
  <si>
    <t>\1090405310\182\0000\110 \</t>
  </si>
  <si>
    <t>\1090405310\182\1000\110 \</t>
  </si>
  <si>
    <t>\1090405310\182\2000\110 \</t>
  </si>
  <si>
    <t>Доходы, поступающие в порядке возмещения расходов, понесенных в связи с эксплуатацией имущества поселений</t>
  </si>
  <si>
    <t>\1130206510\791\0000\130\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</si>
  <si>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</si>
  <si>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\1110501310\706\0000\120 \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</si>
  <si>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</si>
  <si>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</si>
  <si>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\1110503510\706\0000\120 \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</si>
  <si>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</si>
  <si>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</si>
  <si>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\1130299510\791\0000\130 \</t>
  </si>
  <si>
    <t>\1171140310\791\0000\180\</t>
  </si>
  <si>
    <t>Прочие неналоговые доходы бюджетов поселений</t>
  </si>
  <si>
    <t>\1170505010\791\0000\180 \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</si>
  <si>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</si>
  <si>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</si>
  <si>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программа на обеспечение мероприятий по переселению граждан из аварийного жилья</t>
  </si>
  <si>
    <t>\2020208810\700\0004\151 \</t>
  </si>
  <si>
    <t>\2020208910\700\0004\151 \</t>
  </si>
  <si>
    <t>Субсидии бюджетам поселений на осуществления дорожной деятельности.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</si>
  <si>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</si>
  <si>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</si>
  <si>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\2020905410\791\0000\151 \</t>
  </si>
  <si>
    <t>Возврат остатков субсидий, субвенций и  иных межбюджетных трансфертов, имеющих целевое назначение прошлых лет из бюджетов поселений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</si>
  <si>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</si>
  <si>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</si>
  <si>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</si>
  <si>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</si>
  <si>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</si>
  <si>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\0102\791\\\\\\\\ \</t>
  </si>
  <si>
    <t>Фонд оплаты труда и страховые взносы</t>
  </si>
  <si>
    <t>Заработная плата</t>
  </si>
  <si>
    <t>Расходы, не связанные с доведением государственных заданий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</si>
  <si>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</si>
  <si>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</si>
  <si>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</si>
  <si>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\0104\791\99\0\\\\\\\ \</t>
  </si>
  <si>
    <t>\0104\791\99\0\0204\\\\\\\ \</t>
  </si>
  <si>
    <t>Заработная плата лиц, замещающих должности муниципальной службы</t>
  </si>
  <si>
    <t>Услуги связи</t>
  </si>
  <si>
    <t>Уплата налога на имущество организаций и земельного налога</t>
  </si>
  <si>
    <t>Уплата налогов, входящих в группу налога на имущество</t>
  </si>
  <si>
    <t>Уплата прочих налогов, сборов и иных платежей</t>
  </si>
  <si>
    <t>Уплата иных налогов</t>
  </si>
  <si>
    <t>Прочая закупка товаров, работ и услуг для государственных (муниципальных) нужд</t>
  </si>
  <si>
    <t>Иные расходы, относящиеся к прочим</t>
  </si>
  <si>
    <t>Мобилизационная и вневойсковая подготовка</t>
  </si>
  <si>
    <t>\0203\\\\\\\\\ \</t>
  </si>
  <si>
    <t>Осуществление первичного воинского учета на территориях, где отсутствуют военные комиссариаты</t>
  </si>
  <si>
    <t>\0203\791\0013600\\\\\\\ \</t>
  </si>
  <si>
    <t>\0203\791\0013600\121\\\\\\ \</t>
  </si>
  <si>
    <t>Топливно-энергетический комплекс</t>
  </si>
  <si>
    <t>\0402\\\\\\\\\ \</t>
  </si>
  <si>
    <t>Мероприятия в топливно-энергетической области</t>
  </si>
  <si>
    <t>\0402\791\2480100\\\\\\\ \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</si>
  <si>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</si>
  <si>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\0402\791\2480100\810\\\\\\ \</t>
  </si>
  <si>
    <t>Безвозмездные перечисления государственным и муниципальным организациям</t>
  </si>
  <si>
    <t>\0402\791\2480100\810\241\\\\\ \</t>
  </si>
  <si>
    <t xml:space="preserve"> \0402\791\2480100\810\242\ФЗ131-03_101\\РП-А-1100\20000\0 \ </t>
  </si>
  <si>
    <t xml:space="preserve"> \0409\</t>
  </si>
  <si>
    <t>Другие вопросы в области национальной экономики</t>
  </si>
  <si>
    <t>\0412\\\\\\\\\ \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</si>
  <si>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</si>
  <si>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</si>
  <si>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</si>
  <si>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</si>
  <si>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\0502\\\\\\\\\ \</t>
  </si>
  <si>
    <t>Мероприятия в области коммунального хозяйства</t>
  </si>
  <si>
    <t>\0502\791\3510500\\\\\\\ \</t>
  </si>
  <si>
    <t>\0502\791\3510500\244\\\\\\ \</t>
  </si>
  <si>
    <t>Благоустройство</t>
  </si>
  <si>
    <t>\0503\\\\\\\\\ \</t>
  </si>
  <si>
    <t>\0503\791\\\\\ \</t>
  </si>
  <si>
    <t>Прочие мероприятия по благоустройству городских округов и поселений</t>
  </si>
  <si>
    <t>\0503\791\22\1\0605\\\\\\\ \</t>
  </si>
  <si>
    <t>Молодежная политика и оздоровление детей</t>
  </si>
  <si>
    <t>\0707\\\\\\\\\ \</t>
  </si>
  <si>
    <t>Проведение мероприятий для детей и молодежи</t>
  </si>
  <si>
    <t>Расходы, связанные с выполнением работ</t>
  </si>
  <si>
    <t>Физическая культура</t>
  </si>
  <si>
    <t>\1101\\\\\\\\\ \</t>
  </si>
  <si>
    <t>Мероприятия в области физической культуры и спорта</t>
  </si>
  <si>
    <t>\1101\791\5129700\\\\\\\ \</t>
  </si>
  <si>
    <t>\1101\791\5129700\244\\\\\\ \</t>
  </si>
  <si>
    <t>Транспортные услуги</t>
  </si>
  <si>
    <t>\1101\791\5129700\244\222\\\\\ \</t>
  </si>
  <si>
    <t>Средства массовой информации</t>
  </si>
  <si>
    <t>Прочие межбюджетные трансферты общего характера</t>
  </si>
  <si>
    <t>Условно утвержденные расходы</t>
  </si>
  <si>
    <t>801120011013 Бюджет СП Ольховский сельсовет МР Уфимский район</t>
  </si>
  <si>
    <t>Назначено</t>
  </si>
  <si>
    <t>касса</t>
  </si>
  <si>
    <t>% исполнения</t>
  </si>
  <si>
    <t>\1403\\\\\\\\\\\\ \</t>
  </si>
  <si>
    <t>Непрограммные расходы</t>
  </si>
  <si>
    <t>\9999\\\\\\\\\\\\ \</t>
  </si>
  <si>
    <t xml:space="preserve"> </t>
  </si>
  <si>
    <t>\9999\791\99\\\\\\\\\\ \</t>
  </si>
  <si>
    <t>\9999\791\99\0\\\\\\\\\ \</t>
  </si>
  <si>
    <t>\9999\791\99\0\9999\\\\\\\\ \</t>
  </si>
  <si>
    <t>ПРОФИЦИТ БЮДЖЕТА (со знаком "плюс"), ДЕФИЦИТ БЮДЖЕТА (со знаком "минус")</t>
  </si>
  <si>
    <t>ИСТОЧНИКИ ФИНАНСИРОВАНИЯ</t>
  </si>
  <si>
    <t>Прочие остатки денежных средств бюджетов сельских поселений</t>
  </si>
  <si>
    <t>\0105020110\791\0000\001 \</t>
  </si>
  <si>
    <t>\0105020110\791\0000\002 \</t>
  </si>
  <si>
    <t>\0105020110\791\0000\510 \</t>
  </si>
  <si>
    <t>\0105020110\791\0000\610 \</t>
  </si>
  <si>
    <t>ИЗМЕНЕНИЕ ОСТАТКОВ СРЕДСТВ БЮДЖЕТА НА СЧЕТАХ В БАНКАХ В РУБЛЯХ И В ВАЛЮТЕ</t>
  </si>
  <si>
    <t>Остатки на начало года</t>
  </si>
  <si>
    <t xml:space="preserve"> \510013-01 \ </t>
  </si>
  <si>
    <t>Остатки на конец отч.периода</t>
  </si>
  <si>
    <t xml:space="preserve"> \510023-01 \ </t>
  </si>
  <si>
    <t>Проверочная запись</t>
  </si>
  <si>
    <t>\1060103010\182\2100\110 \</t>
  </si>
  <si>
    <t>\1060103010\182\4000\110 \</t>
  </si>
  <si>
    <t>\1060604310\182\2100\110 \</t>
  </si>
  <si>
    <t xml:space="preserve"> \1101\791\22\1\02\41870\244\290.8\ФЗ.131.03.113\\РП-А-2300\\0 013-1112</t>
  </si>
  <si>
    <t>финансирование расходов на содержание органов местного самоуправления поселений</t>
  </si>
  <si>
    <t>Фонд оплаты труда государственных (муниципальных) органов</t>
  </si>
  <si>
    <t>\0103\791\\\\\\\\ \</t>
  </si>
  <si>
    <t>\1060604310\182\4000\110 \</t>
  </si>
  <si>
    <t>1110502510\706\0000\120</t>
  </si>
  <si>
    <t>Доходы от продажи земельных участков, находящихся в собственности поселений(за исключением земельных участков муниципальных, бюджетных и автономных учреждений)</t>
  </si>
  <si>
    <t>1140602510\706\0000\430\</t>
  </si>
  <si>
    <t>Невыяненные поступления, зачисляемые в бюджеты сельских поселений</t>
  </si>
  <si>
    <t>1170105010\791\0000\180\</t>
  </si>
  <si>
    <t>Средства самообложения граждан, зачисляемые в бюджеты сельских поселений</t>
  </si>
  <si>
    <t>Поступления от других бюджетов бюджетной системы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</si>
  <si>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</si>
  <si>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Безвозмездные поступления от бюджетов</t>
  </si>
  <si>
    <t>Закупка товаров, работ, услуг в целях капитального ремонта государственного (муниципального) имущества</t>
  </si>
  <si>
    <t>1300749,02</t>
  </si>
  <si>
    <t>Субсидии на софинансирование проектов развития общественной инфраструктуры, основанных на местных инициативах</t>
  </si>
  <si>
    <t>\</t>
  </si>
  <si>
    <t>\2070503010\791\6300\180</t>
  </si>
  <si>
    <t>Прочие безвозмездные поступления в бюджеты поселений( от юридических лиц на финансовое обеспечение реализации проектов развития инфраструктуры, основанных на местных инициативах)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</si>
  <si>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</si>
  <si>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\1101\791\22\1\02\41870\244\340.3\ФЗ.131.03.113\\РП-А-2300\\ 013-1112\ </t>
  </si>
  <si>
    <t>\1010201001\182\4000\110 \</t>
  </si>
  <si>
    <t>104349,51</t>
  </si>
  <si>
    <t>участие в предупреждении и ликвидации последствий чрезвычайных ситуаций в границах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</si>
  <si>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</si>
  <si>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 \</t>
    </r>
    <r>
      <rPr>
        <sz val="12"/>
        <rFont val="Times New Roman"/>
        <family val="1"/>
        <charset val="204"/>
      </rPr>
      <t>0113</t>
    </r>
    <r>
      <rPr>
        <sz val="14"/>
        <rFont val="Times New Roman"/>
        <family val="1"/>
        <charset val="204"/>
      </rPr>
      <t xml:space="preserve">\791\22\1\01\24700\244\340.3\ФЗ.131.03.121\\РП-А-1500\\ 013-1112\ </t>
    </r>
  </si>
  <si>
    <t xml:space="preserve"> \0203\791\99\0\00\51180\244\340.3\ФЗ.53.98.1\\15504\\ 012-1112\ </t>
  </si>
  <si>
    <t xml:space="preserve">\0203\791\99\0\00\51180\129\213\ФЗ.53.98.1\\15504\\ 012-1112\ </t>
  </si>
  <si>
    <t xml:space="preserve">\0203\791\99\0\00\51180\121\211\ФЗ.53.98.1\\15504\\ 012-1112\ </t>
  </si>
  <si>
    <t>\0409\791\22\1\05\03150\244\225.1\ФЗ.131.03.62\\15407\\ \</t>
  </si>
  <si>
    <t>\0501\700\22\1\06\03610\\\\\\\ \</t>
  </si>
  <si>
    <t>\0707\791\22\1\10\43110\\\\\\\ \</t>
  </si>
  <si>
    <t>\0707\791\431100\\\\\\\ \</t>
  </si>
  <si>
    <t xml:space="preserve"> \1202\791\22\1\12\64450\244\226.10\ФЗ.131.03.7\\15113\\ 013-1112\ </t>
  </si>
  <si>
    <t xml:space="preserve"> \1403\791\22\1\14\74000\540\251.1\ФЗ.131.03.96\\15901\\ 013-1112\ </t>
  </si>
  <si>
    <t>\1403\791\22\\\\\\\\\\ \</t>
  </si>
  <si>
    <t>\2196001010\791\0000\151 \</t>
  </si>
  <si>
    <t>\0309\791\22\1\03\21920\\\\\\\ \</t>
  </si>
  <si>
    <t xml:space="preserve"> \0309\791\22\1\03\21920\244\340.3\ФЗ.131.03.120\\15021\\ 013-1112\ </t>
  </si>
  <si>
    <t>\0314\791\22\1\01\24700\\</t>
  </si>
  <si>
    <t xml:space="preserve">\0505\791\22\1\09\74040\244\226.10\РП.67.12.1\\15010\\ 011-1112\ 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</si>
  <si>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</si>
  <si>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\0505\791\22\1\09\74040\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</si>
  <si>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</si>
  <si>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Мероприятия по профилактике терроризма и экстремизма</t>
  </si>
  <si>
    <t>\1060603310\182\4000\110 \</t>
  </si>
  <si>
    <t xml:space="preserve"> \0409\791\22\1\05\74040\244\225.2\РП.67.12.1\\15407\\0 011-1112</t>
  </si>
  <si>
    <t>\0503\791\22\1\09\74040\244\225.1\РП.67.12.1\\15010\\011-1112</t>
  </si>
  <si>
    <t>\0502\791\22\1\08\74040\244\225.2\РП.67.12.1\\15015\\011-1112</t>
  </si>
  <si>
    <t>\1010201001\182\2100\110 \</t>
  </si>
  <si>
    <t>\1050301001\182\2100\110 \</t>
  </si>
  <si>
    <t>\0801\791\22\1\\11\44090\\</t>
  </si>
  <si>
    <t>\0801\791\22\1\11\72010\244\225.2\РП.160.10.2\\15007\\ 011-1112</t>
  </si>
  <si>
    <t>\0801\791\22\1\11\44090\244\225.2\ФЗ.131.03.116\15007\\ 013-1112</t>
  </si>
  <si>
    <t xml:space="preserve"> \0409\791\22\1\05\74040\244\226.3\РП.67.12.1\\15407\\0 011-1112</t>
  </si>
  <si>
    <t xml:space="preserve"> \0409\791\22\1\05\74040\244\226.10\РП.67.12.1\\15407\\0 011-1112</t>
  </si>
  <si>
    <t>\0801\791\22\1\11\44090\244\226.3\ФЗ.131.03.116\15007\\ 013-1112</t>
  </si>
  <si>
    <t>\1110501305\706\0000\120 \</t>
  </si>
  <si>
    <t>\0801\791\22\1\11\44090\244\340.3\ФЗ.131.03.116\15007\\ 013-1112</t>
  </si>
  <si>
    <t>\0801\791\22\1\11\72010\244\340.3\РП.160.10.2\\15408\\ 011-1112</t>
  </si>
  <si>
    <t xml:space="preserve"> \0409\791\22\1\05\74040\244\225.1\РП.67.12.1\\15407\\0 011-1112</t>
  </si>
  <si>
    <t>\2020499910\791\7135\151  011-1112</t>
  </si>
  <si>
    <r>
      <t xml:space="preserve"> \0104\791\22\1\17\02040\</t>
    </r>
    <r>
      <rPr>
        <b/>
        <sz val="14"/>
        <rFont val="Times New Roman"/>
        <family val="1"/>
        <charset val="204"/>
      </rPr>
      <t>242</t>
    </r>
    <r>
      <rPr>
        <sz val="14"/>
        <rFont val="Times New Roman"/>
        <family val="1"/>
        <charset val="204"/>
      </rPr>
      <t xml:space="preserve">\ </t>
    </r>
  </si>
  <si>
    <t>\0102\791\22\00203\121\\\\\\ \</t>
  </si>
  <si>
    <t>\0104\791\\\\\\ \</t>
  </si>
  <si>
    <t>\2023511810\791\0000\151 \</t>
  </si>
  <si>
    <t>\2021500110\791\0000\150 \</t>
  </si>
  <si>
    <t xml:space="preserve">\2021500210\791\0000\151 013-1112\ </t>
  </si>
  <si>
    <r>
      <t>\0104\791\22\1\17\02040\</t>
    </r>
    <r>
      <rPr>
        <b/>
        <sz val="14"/>
        <rFont val="Times New Roman"/>
        <family val="1"/>
        <charset val="204"/>
      </rPr>
      <t>242\221\</t>
    </r>
    <r>
      <rPr>
        <sz val="14"/>
        <rFont val="Times New Roman"/>
        <family val="1"/>
        <charset val="204"/>
      </rPr>
      <t>ФЗ.131.03.141\\15101\\ 013-1112</t>
    </r>
  </si>
  <si>
    <t xml:space="preserve"> \0102\791\22\1\17\02030\121\211\ФЗ131.03.141\\15101\\0 013-1112</t>
  </si>
  <si>
    <t xml:space="preserve"> \0102\791\22\1\17\02030\129\213\ФЗ131.03.141\\15101\\0 013-1112</t>
  </si>
  <si>
    <t xml:space="preserve"> \0103\791\22\1\17\02040\121\211\ФЗ.131.03.141\\15101\\ 013-1112\ </t>
  </si>
  <si>
    <t xml:space="preserve"> \0103\791\22\1\17\02040\129\213\ФЗ.131.03.141\\15101\\ 013-1112\ </t>
  </si>
  <si>
    <t>\0104\791\22\1\17\02040\121\211\ФЗ.131.03.141\\15101\\\0 013-1112</t>
  </si>
  <si>
    <t xml:space="preserve"> \0104\791\22\1\17\02040\129\213\ФЗ.131.03.141\\15101\\ </t>
  </si>
  <si>
    <t xml:space="preserve"> \0104\791\99\0\00\02040\122\212.3\ФЗ.131.03.141\\15101\\ </t>
  </si>
  <si>
    <t xml:space="preserve"> \0104\791\22\1\17\02040\242\225.6\ФЗ.131.03.141\\15101\\0 013-1112</t>
  </si>
  <si>
    <r>
      <t xml:space="preserve"> \0104\791\22\1\17\02040\</t>
    </r>
    <r>
      <rPr>
        <b/>
        <sz val="14"/>
        <rFont val="Times New Roman"/>
        <family val="1"/>
        <charset val="204"/>
      </rPr>
      <t>242\226.7\</t>
    </r>
    <r>
      <rPr>
        <sz val="14"/>
        <rFont val="Times New Roman"/>
        <family val="1"/>
        <charset val="204"/>
      </rPr>
      <t>ФЗ.131.03.141\\15101\\0 013-1112</t>
    </r>
  </si>
  <si>
    <t xml:space="preserve"> \0104\791\22\1\17\02040\242\310.2\ФЗ.131.03.141\\15101\\0 013-1112</t>
  </si>
  <si>
    <t xml:space="preserve"> \0104\791\22\1\17\02040\244\</t>
  </si>
  <si>
    <t>\0104\791\22\1\17\02040\244\221\ФЗ.131.03.141\\15101\\ 013-1112</t>
  </si>
  <si>
    <t xml:space="preserve"> \0104\791\22\1\17\02040\244\223.1\ФЗ.131.03.141\\15101\\0 013-1112</t>
  </si>
  <si>
    <t xml:space="preserve">  \0104\791\22\1\17\02040\244\223.4\ФЗ.131.03.141\\15101\\0 013-1112</t>
  </si>
  <si>
    <t xml:space="preserve">  \0104\791\22\1\17\02040\244\223.6\ФЗ.131.03.141\\15101\\0 013-1112</t>
  </si>
  <si>
    <t xml:space="preserve"> \0104\791\22\1\17\02040\244\225.1\ФЗ.131.03.141\\15101\\0 013-1112</t>
  </si>
  <si>
    <t>\0104\791\22\1\17\02040\244\225.6\ФЗ.131.03.141\\15101\\0 013-1112</t>
  </si>
  <si>
    <t xml:space="preserve"> \0104\791\22\1\17\02040\244\226.6\ФЗ.131.03.141\\15101\\0 013-1112 </t>
  </si>
  <si>
    <t xml:space="preserve">  \0104\791\22\1\17\02040\244\226.10\ФЗ.131.03.141\\15101\\0 013-1112</t>
  </si>
  <si>
    <t xml:space="preserve"> \0104\791\22\1\17\02040\244\290.8\ФЗ.131.03.141\\15101\\0 013-1112</t>
  </si>
  <si>
    <t xml:space="preserve">   \0104\791\22\1\17\02040\244\340.3\ФЗ.131.03.141\\15101\\0 013-1112</t>
  </si>
  <si>
    <t xml:space="preserve"> \0104\791\22\1\17\02040\851\290.1.1\ФЗ.131.03.141\\15101\\0 013-1112</t>
  </si>
  <si>
    <t>\0104\791\22\1\17\02040\851\\\\\\ \</t>
  </si>
  <si>
    <t>\0104\791\22\1\17\02040\852\\\\\\ \</t>
  </si>
  <si>
    <t xml:space="preserve"> \0104\791\22\1\17\02040\852\290.1.1\ФЗ.131.03.141\\15101\\0 013-1112</t>
  </si>
  <si>
    <t xml:space="preserve">\0314\791\22\1\01\24700\244\340.3\ФЗ.131.03.38\\15019\\ 013-1112\ </t>
  </si>
  <si>
    <t>\0501\791\22\1\06\03610\\\\\\\ \</t>
  </si>
  <si>
    <t xml:space="preserve"> \0501\791\22\1\06\03610\244\225.6\ФК.188.04.3\\15017\\ 013-1112\ </t>
  </si>
  <si>
    <t xml:space="preserve"> \0502\791\22\1\08\03560\244\226.3\ФЗ.131.03.14\\15015\\ 013-1112\ </t>
  </si>
  <si>
    <t>\0503\791\22\1\09\06050\244\223.6\ФЗ.131.03.11\\15010\\ \</t>
  </si>
  <si>
    <t>\0503\791\22\1\09\06050\244\225.2\ФЗ.131.03.11\\15010\\ \</t>
  </si>
  <si>
    <t>\0503\791\22\1\09\06050\244\225.6\ФЗ.131.03.11\\15010\\ \</t>
  </si>
  <si>
    <t>\0503\791\22\1\09\06050\244\226.10\ФЗ.131.03.11\\15010\\ \</t>
  </si>
  <si>
    <t xml:space="preserve"> \0503\791\22\1\09\06050\244\310.2\ФЗ.131.03.11\\15010\\ 013-1112\ </t>
  </si>
  <si>
    <t xml:space="preserve"> \0707\791\22\1\10\43110\244\340.3\ФЗ.131.03.33\\15013\\ 013-1112\ </t>
  </si>
  <si>
    <t>\0502\791\20\3\04\03560\244\225.2\ФЗ.131.03.14\\15015\\ \</t>
  </si>
  <si>
    <t>\0502\791\22\1\08\S2471\244\225.2\ФЗ.131.03.14\\15015\\013-1112</t>
  </si>
  <si>
    <t xml:space="preserve"> \2020905410\791\7301\151 013-1112\ </t>
  </si>
  <si>
    <t>\2020221610\791\0000\151 \</t>
  </si>
  <si>
    <t>\2024999910\791\7404\100 \</t>
  </si>
  <si>
    <t xml:space="preserve">\2022999810\7910000\151 011-1112\ </t>
  </si>
  <si>
    <t xml:space="preserve"> \0503\791\22\1\09\06050\244\340.3\ФЗ.131.03.11\\15010\\ 013-1112\ </t>
  </si>
  <si>
    <t>\0503\791\22\1\09\06400\244\226.2\ФЗ.131.03.106\\15028\\ \</t>
  </si>
  <si>
    <t>\0503\791\22\1\09\06050\244\225.1\ФЗ.131.03.11\\15010\\ \</t>
  </si>
  <si>
    <t>\0107\791\99\0\00\00220\244\290.8\РК.380.06.1\15101</t>
  </si>
  <si>
    <t xml:space="preserve"> \0104\791\22\1\17\02040\244\225.4\ФЗ.131.03.141\15101\\ 013-1112\ </t>
  </si>
  <si>
    <t xml:space="preserve">\2070503010\791\2072\180 013-1112\ </t>
  </si>
  <si>
    <t>1750732,75</t>
  </si>
  <si>
    <t>\0502\791\22\1\08\S2472\244\225.2\ФЗ.131.03.14\\15015\\013-1112</t>
  </si>
  <si>
    <t>\0502\791\22\1\08\S2473\244\225.2\ФЗ.131.03.14\\15015\\013-1112</t>
  </si>
  <si>
    <t xml:space="preserve"> \2022999910\791\7247\151 011-1112\ </t>
  </si>
  <si>
    <t>\2070503010\791\6200\180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</si>
  <si>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 в т. ч. казенных)</t>
  </si>
  <si>
    <t>\1140205310\706\0000\410 \</t>
  </si>
  <si>
    <t>\0104\791\22\1\17\02040\853\\\\\\ \</t>
  </si>
  <si>
    <t xml:space="preserve"> \0104\791\22\1\17\02040\853\292\ФЗ.131.03.141\\15101\\0 013-1112</t>
  </si>
  <si>
    <t>Расходы, не связанные с доведениемпроведением выборов местного значения</t>
  </si>
  <si>
    <t xml:space="preserve"> \0104\791\22\1\17\02040\853\295\ФЗ.131.03.141\\15101\\0 013-1112</t>
  </si>
  <si>
    <t>\0104\791\22\1\17\02040\244\225.2\ФЗ.131.03.141\\15101\\0 013-1112</t>
  </si>
  <si>
    <t xml:space="preserve"> \0104\791\22\1\17\02040\244\310.2\ФЗ.131.03.141\\15101\\0 013-1112</t>
  </si>
  <si>
    <t>\1110507510\706\0000\120 \</t>
  </si>
  <si>
    <t>Доходы от сдачи в аренду имущества, составляющего казну поселений(за исключением земельных участков)</t>
  </si>
  <si>
    <t xml:space="preserve"> \2024001410\791\0000\151 013-1112\ </t>
  </si>
  <si>
    <t>\0310\791\22\1\16\74040\</t>
  </si>
  <si>
    <t>\0310\791\22\1\16\74040\244\340.3\РП.67.12.1.\\15005\\011-1112</t>
  </si>
  <si>
    <t>мероприятия по противопожарной деятельности</t>
  </si>
  <si>
    <t>\0104\791\22\1\17\02040\244\226.8\ФЗ.131.03.141\\15101\\0 013-1112</t>
  </si>
  <si>
    <t>\0412\791\22\1\07\03330\244\226.2\ФЗ.131.03.108\\15027\\ \ 0 013-1112</t>
  </si>
  <si>
    <t>\0412\791\22\1\07\03330\244\226.10\ФЗ.131.03.108\\15027\\ \ 0 013-1112</t>
  </si>
  <si>
    <t>\0502\791\22\1\08\S2471\244\225.2\РП.168.17.1\\15015\\011-1112</t>
  </si>
  <si>
    <t>\0503\791\22\1\09\S2010\244\340.3\РП.160.10.2\\15010\\011-1112</t>
  </si>
  <si>
    <t>\0113\\\\\\\\\ \</t>
  </si>
  <si>
    <t>Имущество казны</t>
  </si>
  <si>
    <t>\0113\791\99\0\00\09040\244\226.10\ФЗ.131.03.126\\15004\\0 013-111210</t>
  </si>
  <si>
    <t>\0503\791\22\1\09\06050\244\226.3\ФЗ.131.03.11\\15010\\ \</t>
  </si>
  <si>
    <t xml:space="preserve"> \0503\791\22\1\09\S2010\244\340.3\РП.160.10.2\\15010\\ 013-1112\ </t>
  </si>
  <si>
    <t xml:space="preserve"> \0203\791\99\0\00\51180\242\340.3\ФЗ.53.98.1\\15504\\ 012-1112\ </t>
  </si>
  <si>
    <t>\0503\791\22\1\09\74040\244\340.3\РП.67.12.1\\15010\\011-1112</t>
  </si>
  <si>
    <t>\1130299510\791\1708\130 \</t>
  </si>
  <si>
    <t>11918226,67</t>
  </si>
  <si>
    <t>на 01.01.2019г</t>
  </si>
  <si>
    <t>572485,88</t>
  </si>
  <si>
    <t>-11345740,79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</si>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</sst>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center" shrinkToFit="1"/>
    </xf>
    <xf numFmtId="2" fontId="2" fillId="3" borderId="1" xfId="0" applyNumberFormat="1" applyFont="1" applyFill="1" applyBorder="1" applyAlignment="1">
      <alignment horizontal="right" vertical="center" shrinkToFit="1"/>
    </xf>
    <xf numFmtId="2" fontId="1" fillId="0" borderId="0" xfId="0" applyNumberFormat="1" applyFont="1"/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center" shrinkToFit="1"/>
    </xf>
    <xf numFmtId="2" fontId="1" fillId="4" borderId="1" xfId="0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shrinkToFit="1"/>
    </xf>
    <xf numFmtId="2" fontId="1" fillId="0" borderId="1" xfId="0" applyNumberFormat="1" applyFont="1" applyFill="1" applyBorder="1" applyAlignment="1">
      <alignment horizontal="right" vertical="center" shrinkToFit="1"/>
    </xf>
    <xf numFmtId="2" fontId="1" fillId="5" borderId="1" xfId="0" applyNumberFormat="1" applyFont="1" applyFill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2" fontId="1" fillId="2" borderId="1" xfId="0" applyNumberFormat="1" applyFont="1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1" fillId="5" borderId="1" xfId="0" applyNumberFormat="1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center" shrinkToFit="1"/>
    </xf>
    <xf numFmtId="0" fontId="1" fillId="5" borderId="0" xfId="0" applyFont="1" applyFill="1"/>
    <xf numFmtId="2" fontId="1" fillId="5" borderId="0" xfId="0" applyNumberFormat="1" applyFont="1" applyFill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shrinkToFit="1"/>
    </xf>
    <xf numFmtId="2" fontId="5" fillId="0" borderId="2" xfId="1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2" fontId="6" fillId="0" borderId="2" xfId="1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right" vertical="center" shrinkToFit="1"/>
    </xf>
    <xf numFmtId="2" fontId="2" fillId="5" borderId="1" xfId="0" applyNumberFormat="1" applyFont="1" applyFill="1" applyBorder="1" applyAlignment="1">
      <alignment horizontal="right" vertical="center" shrinkToFit="1"/>
    </xf>
    <xf numFmtId="2" fontId="2" fillId="4" borderId="1" xfId="0" applyNumberFormat="1" applyFont="1" applyFill="1" applyBorder="1" applyAlignment="1">
      <alignment horizontal="right" vertical="center" shrinkToFit="1"/>
    </xf>
    <xf numFmtId="2" fontId="2" fillId="6" borderId="1" xfId="0" applyNumberFormat="1" applyFont="1" applyFill="1" applyBorder="1" applyAlignment="1">
      <alignment horizontal="right" vertical="center" shrinkToFit="1"/>
    </xf>
    <xf numFmtId="49" fontId="1" fillId="6" borderId="1" xfId="0" applyNumberFormat="1" applyFont="1" applyFill="1" applyBorder="1" applyAlignment="1">
      <alignment horizontal="left" vertical="center" shrinkToFit="1"/>
    </xf>
    <xf numFmtId="2" fontId="1" fillId="6" borderId="1" xfId="0" applyNumberFormat="1" applyFont="1" applyFill="1" applyBorder="1" applyAlignment="1">
      <alignment horizontal="right" vertical="center" shrinkToFit="1"/>
    </xf>
    <xf numFmtId="49" fontId="1" fillId="7" borderId="1" xfId="0" applyNumberFormat="1" applyFont="1" applyFill="1" applyBorder="1" applyAlignment="1">
      <alignment horizontal="left" vertical="center" shrinkToFit="1"/>
    </xf>
    <xf numFmtId="2" fontId="1" fillId="7" borderId="1" xfId="0" applyNumberFormat="1" applyFont="1" applyFill="1" applyBorder="1" applyAlignment="1">
      <alignment horizontal="right" vertical="center" shrinkToFit="1"/>
    </xf>
    <xf numFmtId="0" fontId="8" fillId="6" borderId="2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center" shrinkToFit="1"/>
    </xf>
    <xf numFmtId="2" fontId="1" fillId="4" borderId="3" xfId="0" applyNumberFormat="1" applyFont="1" applyFill="1" applyBorder="1"/>
    <xf numFmtId="2" fontId="1" fillId="4" borderId="4" xfId="0" applyNumberFormat="1" applyFont="1" applyFill="1" applyBorder="1"/>
    <xf numFmtId="49" fontId="2" fillId="4" borderId="1" xfId="0" applyNumberFormat="1" applyFont="1" applyFill="1" applyBorder="1" applyAlignment="1">
      <alignment horizontal="left" vertical="center" shrinkToFit="1"/>
    </xf>
    <xf numFmtId="2" fontId="1" fillId="8" borderId="1" xfId="0" applyNumberFormat="1" applyFont="1" applyFill="1" applyBorder="1" applyAlignment="1">
      <alignment horizontal="right" vertical="center" shrinkToFit="1"/>
    </xf>
    <xf numFmtId="2" fontId="1" fillId="9" borderId="5" xfId="0" applyNumberFormat="1" applyFont="1" applyFill="1" applyBorder="1"/>
    <xf numFmtId="2" fontId="1" fillId="9" borderId="6" xfId="0" applyNumberFormat="1" applyFont="1" applyFill="1" applyBorder="1"/>
    <xf numFmtId="49" fontId="2" fillId="6" borderId="1" xfId="0" applyNumberFormat="1" applyFont="1" applyFill="1" applyBorder="1" applyAlignment="1">
      <alignment horizontal="left" vertical="center" shrinkToFit="1"/>
    </xf>
    <xf numFmtId="0" fontId="1" fillId="4" borderId="0" xfId="0" applyFont="1" applyFill="1" applyBorder="1" applyAlignment="1">
      <alignment horizontal="left" vertical="top" wrapText="1"/>
    </xf>
    <xf numFmtId="2" fontId="1" fillId="9" borderId="7" xfId="0" applyNumberFormat="1" applyFont="1" applyFill="1" applyBorder="1"/>
    <xf numFmtId="2" fontId="1" fillId="9" borderId="8" xfId="0" applyNumberFormat="1" applyFont="1" applyFill="1" applyBorder="1"/>
    <xf numFmtId="0" fontId="2" fillId="5" borderId="1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abSelected="1" view="pageBreakPreview" topLeftCell="A196" zoomScale="75" zoomScaleNormal="75" zoomScaleSheetLayoutView="75" workbookViewId="0">
      <selection activeCell="B5" sqref="B5:F5"/>
    </sheetView>
  </sheetViews>
  <sheetFormatPr defaultColWidth="9.140625" defaultRowHeight="18.75" x14ac:dyDescent="0.3"/>
  <cols>
    <col min="1" max="1" width="0.5703125" style="1" customWidth="1"/>
    <col min="2" max="2" width="97.42578125" style="1" customWidth="1"/>
    <col min="3" max="3" width="38.7109375" style="1" customWidth="1"/>
    <col min="4" max="4" width="19.85546875" style="1" customWidth="1"/>
    <col min="5" max="5" width="18.140625" style="1" customWidth="1"/>
    <col min="6" max="6" width="13.42578125" style="1" customWidth="1"/>
    <col min="7" max="7" width="16.140625" style="1" customWidth="1"/>
    <col min="8" max="8" width="15.5703125" style="1" customWidth="1"/>
    <col min="9" max="10" width="14" style="1" customWidth="1"/>
    <col min="11" max="11" width="11.42578125" style="1" customWidth="1"/>
    <col min="12" max="16384" width="9.140625" style="1"/>
  </cols>
  <sheetData>
    <row r="1" spans="2:11" x14ac:dyDescent="0.3">
      <c r="B1" s="61" t="s">
        <v>315</v>
      </c>
      <c r="C1" s="61"/>
      <c r="D1" s="61"/>
      <c r="E1" s="61"/>
      <c r="F1" s="61"/>
    </row>
    <row r="2" spans="2:11" x14ac:dyDescent="0.3">
      <c r="B2" s="61" t="s">
        <v>0</v>
      </c>
      <c r="C2" s="61"/>
      <c r="D2" s="61"/>
      <c r="E2" s="61"/>
      <c r="F2" s="61"/>
    </row>
    <row r="3" spans="2:11" x14ac:dyDescent="0.3">
      <c r="B3" s="61" t="s">
        <v>135</v>
      </c>
      <c r="C3" s="61"/>
      <c r="D3" s="61"/>
      <c r="E3" s="61"/>
      <c r="F3" s="61"/>
    </row>
    <row r="4" spans="2:11" x14ac:dyDescent="0.3">
      <c r="B4" s="61" t="s">
        <v>312</v>
      </c>
      <c r="C4" s="61"/>
      <c r="D4" s="61"/>
      <c r="E4" s="61"/>
      <c r="F4" s="61"/>
    </row>
    <row r="5" spans="2:11" x14ac:dyDescent="0.3">
      <c r="B5" s="61"/>
      <c r="C5" s="61"/>
      <c r="D5" s="61"/>
      <c r="E5" s="61"/>
      <c r="F5" s="61"/>
    </row>
    <row r="6" spans="2:11" x14ac:dyDescent="0.3">
      <c r="B6" s="60" t="s">
        <v>1</v>
      </c>
      <c r="C6" s="60"/>
      <c r="D6" s="60"/>
      <c r="E6" s="60"/>
      <c r="F6" s="60"/>
    </row>
    <row r="7" spans="2:11" ht="45.75" customHeight="1" x14ac:dyDescent="0.3">
      <c r="B7" s="2"/>
      <c r="C7" s="2" t="s">
        <v>2</v>
      </c>
      <c r="D7" s="2" t="s">
        <v>136</v>
      </c>
      <c r="E7" s="2" t="s">
        <v>137</v>
      </c>
      <c r="F7" s="2" t="s">
        <v>138</v>
      </c>
      <c r="K7" s="3"/>
    </row>
    <row r="8" spans="2:11" ht="45.75" customHeight="1" x14ac:dyDescent="0.3">
      <c r="B8" s="2"/>
      <c r="C8" s="2"/>
      <c r="D8" s="2"/>
      <c r="E8" s="2"/>
      <c r="F8" s="30"/>
      <c r="K8" s="3"/>
    </row>
    <row r="9" spans="2:11" ht="22.5" customHeight="1" x14ac:dyDescent="0.3">
      <c r="B9" s="4" t="s">
        <v>3</v>
      </c>
      <c r="C9" s="5" t="s">
        <v>4</v>
      </c>
      <c r="D9" s="6">
        <f>D10+D15+D19+D24+D25+D31+D35+D39+D43+D45+D48+D49+D51+D53+D55+D56+D57+D58+D59+D61+D62+D63+D64+D68+D69+D70+D71+D73+D74+D76+D79+D77+D78</f>
        <v>11222579.57</v>
      </c>
      <c r="E9" s="6">
        <f>E10++E15+E19+E25+E31+E35+E43+E53+E56+E61+E62+E69+E70+E72+E73+E74+E63+E64+E39+E51+E55+E58+E59+E60+E75+E68+E76+E77+E78+E79+E71</f>
        <v>11005420.180000002</v>
      </c>
      <c r="F9" s="13">
        <f t="shared" ref="F9:F79" si="0">E9/D9*100</f>
        <v>98.064977943390971</v>
      </c>
      <c r="H9" s="7"/>
    </row>
    <row r="10" spans="2:11" ht="75" x14ac:dyDescent="0.3">
      <c r="B10" s="8" t="s">
        <v>5</v>
      </c>
      <c r="C10" s="9" t="s">
        <v>6</v>
      </c>
      <c r="D10" s="10">
        <v>152398</v>
      </c>
      <c r="E10" s="10">
        <f>E11+E12+E13+E14</f>
        <v>152397.51</v>
      </c>
      <c r="F10" s="13">
        <f t="shared" si="0"/>
        <v>99.999678473470794</v>
      </c>
    </row>
    <row r="11" spans="2:11" ht="75" x14ac:dyDescent="0.3">
      <c r="B11" s="11" t="s">
        <v>5</v>
      </c>
      <c r="C11" s="12" t="s">
        <v>7</v>
      </c>
      <c r="D11" s="13"/>
      <c r="E11" s="13">
        <v>152389.22</v>
      </c>
      <c r="F11" s="13"/>
      <c r="G11" s="7"/>
    </row>
    <row r="12" spans="2:11" ht="75" x14ac:dyDescent="0.3">
      <c r="B12" s="11" t="s">
        <v>5</v>
      </c>
      <c r="C12" s="12" t="s">
        <v>212</v>
      </c>
      <c r="D12" s="13"/>
      <c r="E12" s="13">
        <v>0.73</v>
      </c>
      <c r="F12" s="13"/>
    </row>
    <row r="13" spans="2:11" ht="75" x14ac:dyDescent="0.3">
      <c r="B13" s="11" t="s">
        <v>5</v>
      </c>
      <c r="C13" s="12" t="s">
        <v>8</v>
      </c>
      <c r="D13" s="13"/>
      <c r="E13" s="13">
        <v>7.56</v>
      </c>
      <c r="F13" s="13"/>
    </row>
    <row r="14" spans="2:11" ht="75" x14ac:dyDescent="0.3">
      <c r="B14" s="11" t="s">
        <v>5</v>
      </c>
      <c r="C14" s="12" t="s">
        <v>184</v>
      </c>
      <c r="D14" s="13"/>
      <c r="E14" s="13"/>
      <c r="F14" s="13"/>
    </row>
    <row r="15" spans="2:11" ht="112.5" x14ac:dyDescent="0.3">
      <c r="B15" s="11" t="s">
        <v>9</v>
      </c>
      <c r="C15" s="9" t="s">
        <v>10</v>
      </c>
      <c r="D15" s="10"/>
      <c r="E15" s="10">
        <f>E16+E17+E18</f>
        <v>0</v>
      </c>
      <c r="F15" s="13"/>
    </row>
    <row r="16" spans="2:11" ht="99" customHeight="1" x14ac:dyDescent="0.3">
      <c r="B16" s="11" t="s">
        <v>9</v>
      </c>
      <c r="C16" s="12" t="s">
        <v>11</v>
      </c>
      <c r="D16" s="13"/>
      <c r="E16" s="13"/>
      <c r="F16" s="13"/>
    </row>
    <row r="17" spans="2:6" ht="99" customHeight="1" x14ac:dyDescent="0.3">
      <c r="B17" s="11" t="s">
        <v>9</v>
      </c>
      <c r="C17" s="12" t="s">
        <v>12</v>
      </c>
      <c r="D17" s="13"/>
      <c r="E17" s="13"/>
      <c r="F17" s="13"/>
    </row>
    <row r="18" spans="2:6" ht="112.5" x14ac:dyDescent="0.3">
      <c r="B18" s="11" t="s">
        <v>9</v>
      </c>
      <c r="C18" s="12" t="s">
        <v>13</v>
      </c>
      <c r="D18" s="13"/>
      <c r="E18" s="13"/>
      <c r="F18" s="13"/>
    </row>
    <row r="19" spans="2:6" ht="37.5" x14ac:dyDescent="0.3">
      <c r="B19" s="8" t="s">
        <v>14</v>
      </c>
      <c r="C19" s="9" t="s">
        <v>15</v>
      </c>
      <c r="D19" s="10"/>
      <c r="E19" s="10">
        <f>E20+E21+E22+E23</f>
        <v>619.20000000000005</v>
      </c>
      <c r="F19" s="13"/>
    </row>
    <row r="20" spans="2:6" ht="37.5" x14ac:dyDescent="0.3">
      <c r="B20" s="11" t="s">
        <v>14</v>
      </c>
      <c r="C20" s="12" t="s">
        <v>11</v>
      </c>
      <c r="D20" s="13"/>
      <c r="E20" s="13">
        <v>231.12</v>
      </c>
      <c r="F20" s="13"/>
    </row>
    <row r="21" spans="2:6" ht="37.5" x14ac:dyDescent="0.3">
      <c r="B21" s="11" t="s">
        <v>14</v>
      </c>
      <c r="C21" s="12" t="s">
        <v>16</v>
      </c>
      <c r="D21" s="13"/>
      <c r="E21" s="13">
        <v>388.08</v>
      </c>
      <c r="F21" s="13"/>
    </row>
    <row r="22" spans="2:6" ht="37.5" x14ac:dyDescent="0.3">
      <c r="B22" s="11" t="s">
        <v>14</v>
      </c>
      <c r="C22" s="12" t="s">
        <v>17</v>
      </c>
      <c r="D22" s="13"/>
      <c r="E22" s="13"/>
      <c r="F22" s="13"/>
    </row>
    <row r="23" spans="2:6" ht="37.5" x14ac:dyDescent="0.3">
      <c r="B23" s="11" t="s">
        <v>14</v>
      </c>
      <c r="C23" s="12" t="s">
        <v>18</v>
      </c>
      <c r="D23" s="13"/>
      <c r="E23" s="13"/>
      <c r="F23" s="13"/>
    </row>
    <row r="24" spans="2:6" ht="93.75" x14ac:dyDescent="0.3">
      <c r="B24" s="8" t="s">
        <v>19</v>
      </c>
      <c r="C24" s="9" t="s">
        <v>20</v>
      </c>
      <c r="D24" s="10"/>
      <c r="E24" s="10" t="s">
        <v>21</v>
      </c>
      <c r="F24" s="13"/>
    </row>
    <row r="25" spans="2:6" x14ac:dyDescent="0.3">
      <c r="B25" s="8" t="s">
        <v>22</v>
      </c>
      <c r="C25" s="9" t="s">
        <v>23</v>
      </c>
      <c r="D25" s="10">
        <v>34799.379999999997</v>
      </c>
      <c r="E25" s="10">
        <f>E26+E27</f>
        <v>34800.219999999994</v>
      </c>
      <c r="F25" s="13">
        <f t="shared" si="0"/>
        <v>100.00241383610857</v>
      </c>
    </row>
    <row r="26" spans="2:6" x14ac:dyDescent="0.3">
      <c r="B26" s="11" t="s">
        <v>22</v>
      </c>
      <c r="C26" s="12" t="s">
        <v>24</v>
      </c>
      <c r="D26" s="13"/>
      <c r="E26" s="13">
        <v>34750.199999999997</v>
      </c>
      <c r="F26" s="13"/>
    </row>
    <row r="27" spans="2:6" x14ac:dyDescent="0.3">
      <c r="B27" s="11" t="s">
        <v>22</v>
      </c>
      <c r="C27" s="12" t="s">
        <v>213</v>
      </c>
      <c r="D27" s="13"/>
      <c r="E27" s="13">
        <v>50.02</v>
      </c>
      <c r="F27" s="13"/>
    </row>
    <row r="28" spans="2:6" x14ac:dyDescent="0.3">
      <c r="B28" s="11" t="s">
        <v>22</v>
      </c>
      <c r="C28" s="12" t="s">
        <v>25</v>
      </c>
      <c r="D28" s="13"/>
      <c r="E28" s="13"/>
      <c r="F28" s="13"/>
    </row>
    <row r="29" spans="2:6" ht="37.5" x14ac:dyDescent="0.3">
      <c r="B29" s="8" t="s">
        <v>26</v>
      </c>
      <c r="C29" s="9" t="s">
        <v>27</v>
      </c>
      <c r="D29" s="10"/>
      <c r="E29" s="10"/>
      <c r="F29" s="13"/>
    </row>
    <row r="30" spans="2:6" ht="37.5" x14ac:dyDescent="0.3">
      <c r="B30" s="8" t="s">
        <v>26</v>
      </c>
      <c r="C30" s="9" t="s">
        <v>28</v>
      </c>
      <c r="D30" s="10"/>
      <c r="E30" s="10"/>
      <c r="F30" s="13"/>
    </row>
    <row r="31" spans="2:6" ht="37.5" x14ac:dyDescent="0.3">
      <c r="B31" s="8" t="s">
        <v>29</v>
      </c>
      <c r="C31" s="9" t="s">
        <v>30</v>
      </c>
      <c r="D31" s="10">
        <v>99766</v>
      </c>
      <c r="E31" s="10">
        <f>E32+E33+E34</f>
        <v>99923.930000000008</v>
      </c>
      <c r="F31" s="13">
        <f t="shared" si="0"/>
        <v>100.15830042298981</v>
      </c>
    </row>
    <row r="32" spans="2:6" ht="37.5" x14ac:dyDescent="0.3">
      <c r="B32" s="11" t="s">
        <v>29</v>
      </c>
      <c r="C32" s="12" t="s">
        <v>31</v>
      </c>
      <c r="D32" s="13"/>
      <c r="E32" s="13">
        <v>96579.46</v>
      </c>
      <c r="F32" s="13"/>
    </row>
    <row r="33" spans="2:6" ht="37.5" x14ac:dyDescent="0.3">
      <c r="B33" s="11" t="s">
        <v>29</v>
      </c>
      <c r="C33" s="12" t="s">
        <v>159</v>
      </c>
      <c r="D33" s="13"/>
      <c r="E33" s="13">
        <v>3344.96</v>
      </c>
      <c r="F33" s="13"/>
    </row>
    <row r="34" spans="2:6" ht="37.5" x14ac:dyDescent="0.3">
      <c r="B34" s="11" t="s">
        <v>29</v>
      </c>
      <c r="C34" s="12" t="s">
        <v>160</v>
      </c>
      <c r="D34" s="13"/>
      <c r="E34" s="13">
        <v>-0.49</v>
      </c>
      <c r="F34" s="13"/>
    </row>
    <row r="35" spans="2:6" ht="75" x14ac:dyDescent="0.3">
      <c r="B35" s="8" t="s">
        <v>32</v>
      </c>
      <c r="C35" s="9" t="s">
        <v>33</v>
      </c>
      <c r="D35" s="10">
        <v>298003</v>
      </c>
      <c r="E35" s="10">
        <f>E36+E37+E38</f>
        <v>298003.79000000004</v>
      </c>
      <c r="F35" s="13">
        <f t="shared" si="0"/>
        <v>100.00026509800237</v>
      </c>
    </row>
    <row r="36" spans="2:6" ht="75" x14ac:dyDescent="0.3">
      <c r="B36" s="11" t="s">
        <v>32</v>
      </c>
      <c r="C36" s="12" t="s">
        <v>34</v>
      </c>
      <c r="D36" s="13"/>
      <c r="E36" s="13">
        <v>297187.64</v>
      </c>
      <c r="F36" s="13"/>
    </row>
    <row r="37" spans="2:6" ht="75" x14ac:dyDescent="0.3">
      <c r="B37" s="11" t="s">
        <v>32</v>
      </c>
      <c r="C37" s="12" t="s">
        <v>35</v>
      </c>
      <c r="D37" s="13"/>
      <c r="E37" s="13">
        <v>816.15</v>
      </c>
      <c r="F37" s="13"/>
    </row>
    <row r="38" spans="2:6" ht="75" x14ac:dyDescent="0.3">
      <c r="B38" s="11" t="s">
        <v>32</v>
      </c>
      <c r="C38" s="12" t="s">
        <v>208</v>
      </c>
      <c r="D38" s="13"/>
      <c r="E38" s="13"/>
      <c r="F38" s="13"/>
    </row>
    <row r="39" spans="2:6" ht="75" x14ac:dyDescent="0.3">
      <c r="B39" s="8" t="s">
        <v>36</v>
      </c>
      <c r="C39" s="9" t="s">
        <v>37</v>
      </c>
      <c r="D39" s="10">
        <v>498261</v>
      </c>
      <c r="E39" s="10">
        <f>E40+E41+E42</f>
        <v>498665.15</v>
      </c>
      <c r="F39" s="13">
        <f t="shared" si="0"/>
        <v>100.08111210791132</v>
      </c>
    </row>
    <row r="40" spans="2:6" ht="75" x14ac:dyDescent="0.3">
      <c r="B40" s="11" t="s">
        <v>36</v>
      </c>
      <c r="C40" s="12" t="s">
        <v>38</v>
      </c>
      <c r="D40" s="13"/>
      <c r="E40" s="13">
        <v>492206.03</v>
      </c>
      <c r="F40" s="13"/>
    </row>
    <row r="41" spans="2:6" ht="75" x14ac:dyDescent="0.3">
      <c r="B41" s="11" t="s">
        <v>36</v>
      </c>
      <c r="C41" s="12" t="s">
        <v>161</v>
      </c>
      <c r="D41" s="13"/>
      <c r="E41" s="13">
        <v>7198.37</v>
      </c>
      <c r="F41" s="13"/>
    </row>
    <row r="42" spans="2:6" ht="75" x14ac:dyDescent="0.3">
      <c r="B42" s="11" t="s">
        <v>36</v>
      </c>
      <c r="C42" s="12" t="s">
        <v>166</v>
      </c>
      <c r="D42" s="13"/>
      <c r="E42" s="13">
        <v>-739.25</v>
      </c>
      <c r="F42" s="13"/>
    </row>
    <row r="43" spans="2:6" ht="75" x14ac:dyDescent="0.3">
      <c r="B43" s="8" t="s">
        <v>39</v>
      </c>
      <c r="C43" s="9" t="s">
        <v>40</v>
      </c>
      <c r="D43" s="10"/>
      <c r="E43" s="10"/>
      <c r="F43" s="13"/>
    </row>
    <row r="44" spans="2:6" ht="75" x14ac:dyDescent="0.3">
      <c r="B44" s="11" t="s">
        <v>39</v>
      </c>
      <c r="C44" s="12" t="s">
        <v>41</v>
      </c>
      <c r="D44" s="13"/>
      <c r="E44" s="13"/>
      <c r="F44" s="13"/>
    </row>
    <row r="45" spans="2:6" ht="37.5" x14ac:dyDescent="0.3">
      <c r="B45" s="8" t="s">
        <v>42</v>
      </c>
      <c r="C45" s="9" t="s">
        <v>43</v>
      </c>
      <c r="D45" s="10"/>
      <c r="E45" s="10"/>
      <c r="F45" s="13"/>
    </row>
    <row r="46" spans="2:6" ht="37.5" x14ac:dyDescent="0.3">
      <c r="B46" s="11" t="s">
        <v>42</v>
      </c>
      <c r="C46" s="12" t="s">
        <v>44</v>
      </c>
      <c r="D46" s="13"/>
      <c r="E46" s="13"/>
      <c r="F46" s="13"/>
    </row>
    <row r="47" spans="2:6" ht="37.5" x14ac:dyDescent="0.3">
      <c r="B47" s="11" t="s">
        <v>42</v>
      </c>
      <c r="C47" s="12" t="s">
        <v>45</v>
      </c>
      <c r="D47" s="13"/>
      <c r="E47" s="13"/>
      <c r="F47" s="13"/>
    </row>
    <row r="48" spans="2:6" ht="37.5" x14ac:dyDescent="0.3">
      <c r="B48" s="8" t="s">
        <v>46</v>
      </c>
      <c r="C48" s="9" t="s">
        <v>47</v>
      </c>
      <c r="D48" s="10"/>
      <c r="E48" s="10"/>
      <c r="F48" s="13"/>
    </row>
    <row r="49" spans="2:7" ht="75" x14ac:dyDescent="0.3">
      <c r="B49" s="8" t="s">
        <v>48</v>
      </c>
      <c r="C49" s="9" t="s">
        <v>220</v>
      </c>
      <c r="D49" s="10"/>
      <c r="E49" s="10"/>
      <c r="F49" s="48"/>
      <c r="G49" s="7"/>
    </row>
    <row r="50" spans="2:7" ht="75" x14ac:dyDescent="0.3">
      <c r="B50" s="11" t="s">
        <v>50</v>
      </c>
      <c r="C50" s="12" t="s">
        <v>49</v>
      </c>
      <c r="D50" s="13"/>
      <c r="E50" s="13"/>
      <c r="F50" s="13"/>
    </row>
    <row r="51" spans="2:7" ht="75" x14ac:dyDescent="0.3">
      <c r="B51" s="8" t="s">
        <v>48</v>
      </c>
      <c r="C51" s="43" t="s">
        <v>167</v>
      </c>
      <c r="D51" s="44"/>
      <c r="E51" s="44">
        <f>E52</f>
        <v>0</v>
      </c>
      <c r="F51" s="13"/>
    </row>
    <row r="52" spans="2:7" ht="75" x14ac:dyDescent="0.3">
      <c r="B52" s="11" t="s">
        <v>50</v>
      </c>
      <c r="C52" s="12" t="s">
        <v>167</v>
      </c>
      <c r="D52" s="13"/>
      <c r="E52" s="13"/>
      <c r="F52" s="13"/>
    </row>
    <row r="53" spans="2:7" ht="56.25" x14ac:dyDescent="0.3">
      <c r="B53" s="8" t="s">
        <v>51</v>
      </c>
      <c r="C53" s="9" t="s">
        <v>52</v>
      </c>
      <c r="D53" s="10"/>
      <c r="E53" s="10">
        <f>E54</f>
        <v>0</v>
      </c>
      <c r="F53" s="13"/>
    </row>
    <row r="54" spans="2:7" s="14" customFormat="1" ht="56.25" x14ac:dyDescent="0.3">
      <c r="B54" s="15" t="s">
        <v>51</v>
      </c>
      <c r="C54" s="16" t="s">
        <v>52</v>
      </c>
      <c r="D54" s="17"/>
      <c r="E54" s="17"/>
      <c r="F54" s="13"/>
    </row>
    <row r="55" spans="2:7" s="14" customFormat="1" ht="37.5" x14ac:dyDescent="0.3">
      <c r="B55" s="15" t="s">
        <v>293</v>
      </c>
      <c r="C55" s="16" t="s">
        <v>292</v>
      </c>
      <c r="D55" s="17">
        <v>14304</v>
      </c>
      <c r="E55" s="17">
        <v>14304.57</v>
      </c>
      <c r="F55" s="13"/>
    </row>
    <row r="56" spans="2:7" ht="37.5" x14ac:dyDescent="0.3">
      <c r="B56" s="8" t="s">
        <v>53</v>
      </c>
      <c r="C56" s="9" t="s">
        <v>310</v>
      </c>
      <c r="D56" s="10">
        <v>581</v>
      </c>
      <c r="E56" s="10">
        <v>581.36</v>
      </c>
      <c r="F56" s="13"/>
      <c r="G56" s="7"/>
    </row>
    <row r="57" spans="2:7" x14ac:dyDescent="0.3">
      <c r="B57" s="8" t="s">
        <v>54</v>
      </c>
      <c r="C57" s="9" t="s">
        <v>55</v>
      </c>
      <c r="D57" s="10"/>
      <c r="E57" s="10"/>
      <c r="F57" s="13"/>
    </row>
    <row r="58" spans="2:7" ht="56.25" x14ac:dyDescent="0.3">
      <c r="B58" s="8" t="s">
        <v>284</v>
      </c>
      <c r="C58" s="9" t="s">
        <v>285</v>
      </c>
      <c r="D58" s="10">
        <v>49842</v>
      </c>
      <c r="E58" s="10">
        <v>49842</v>
      </c>
      <c r="F58" s="13">
        <f>E58/D58*100</f>
        <v>100</v>
      </c>
      <c r="G58" s="7"/>
    </row>
    <row r="59" spans="2:7" ht="56.25" x14ac:dyDescent="0.3">
      <c r="B59" s="8" t="s">
        <v>168</v>
      </c>
      <c r="C59" s="9" t="s">
        <v>169</v>
      </c>
      <c r="D59" s="10">
        <v>19083.62</v>
      </c>
      <c r="E59" s="10">
        <v>19083.62</v>
      </c>
      <c r="F59" s="13">
        <f>E59/D59*100</f>
        <v>100</v>
      </c>
      <c r="G59" s="7"/>
    </row>
    <row r="60" spans="2:7" x14ac:dyDescent="0.3">
      <c r="B60" s="8" t="s">
        <v>170</v>
      </c>
      <c r="C60" s="9" t="s">
        <v>171</v>
      </c>
      <c r="D60" s="10"/>
      <c r="E60" s="10"/>
      <c r="F60" s="13"/>
      <c r="G60" s="7"/>
    </row>
    <row r="61" spans="2:7" ht="37.5" x14ac:dyDescent="0.3">
      <c r="B61" s="8" t="s">
        <v>172</v>
      </c>
      <c r="C61" s="9" t="s">
        <v>56</v>
      </c>
      <c r="D61" s="10">
        <v>61850</v>
      </c>
      <c r="E61" s="10">
        <v>61850</v>
      </c>
      <c r="F61" s="13">
        <f t="shared" si="0"/>
        <v>100</v>
      </c>
      <c r="G61" s="7"/>
    </row>
    <row r="62" spans="2:7" x14ac:dyDescent="0.3">
      <c r="B62" s="8" t="s">
        <v>57</v>
      </c>
      <c r="C62" s="9" t="s">
        <v>58</v>
      </c>
      <c r="D62" s="10">
        <v>13777</v>
      </c>
      <c r="E62" s="10">
        <v>13776.95</v>
      </c>
      <c r="F62" s="13">
        <f t="shared" si="0"/>
        <v>99.999637076286575</v>
      </c>
      <c r="G62" s="7"/>
    </row>
    <row r="63" spans="2:7" x14ac:dyDescent="0.3">
      <c r="B63" s="8" t="s">
        <v>59</v>
      </c>
      <c r="C63" s="9" t="s">
        <v>229</v>
      </c>
      <c r="D63" s="10">
        <v>845300</v>
      </c>
      <c r="E63" s="10">
        <v>845300</v>
      </c>
      <c r="F63" s="13">
        <f t="shared" si="0"/>
        <v>100</v>
      </c>
    </row>
    <row r="64" spans="2:7" ht="37.5" x14ac:dyDescent="0.3">
      <c r="B64" s="8" t="s">
        <v>60</v>
      </c>
      <c r="C64" s="9" t="s">
        <v>230</v>
      </c>
      <c r="D64" s="10">
        <v>3335000</v>
      </c>
      <c r="E64" s="10">
        <v>3335000</v>
      </c>
      <c r="F64" s="13">
        <f t="shared" si="0"/>
        <v>100</v>
      </c>
    </row>
    <row r="65" spans="1:7" ht="37.5" x14ac:dyDescent="0.3">
      <c r="B65" s="8" t="s">
        <v>61</v>
      </c>
      <c r="C65" s="9" t="s">
        <v>62</v>
      </c>
      <c r="D65" s="10"/>
      <c r="E65" s="10"/>
      <c r="F65" s="13"/>
    </row>
    <row r="66" spans="1:7" ht="37.5" x14ac:dyDescent="0.3">
      <c r="B66" s="8" t="s">
        <v>61</v>
      </c>
      <c r="C66" s="9" t="s">
        <v>63</v>
      </c>
      <c r="D66" s="10"/>
      <c r="E66" s="10"/>
      <c r="F66" s="13"/>
    </row>
    <row r="67" spans="1:7" x14ac:dyDescent="0.3">
      <c r="B67" s="8" t="s">
        <v>64</v>
      </c>
      <c r="C67" s="9" t="s">
        <v>270</v>
      </c>
      <c r="D67" s="10"/>
      <c r="E67" s="10"/>
      <c r="F67" s="13"/>
    </row>
    <row r="68" spans="1:7" x14ac:dyDescent="0.3">
      <c r="B68" s="8" t="s">
        <v>175</v>
      </c>
      <c r="C68" s="9" t="s">
        <v>282</v>
      </c>
      <c r="D68" s="10">
        <v>786980</v>
      </c>
      <c r="E68" s="10">
        <v>568638.06000000006</v>
      </c>
      <c r="F68" s="13">
        <f t="shared" si="0"/>
        <v>72.255719332130425</v>
      </c>
    </row>
    <row r="69" spans="1:7" ht="37.5" x14ac:dyDescent="0.3">
      <c r="B69" s="8" t="s">
        <v>178</v>
      </c>
      <c r="C69" s="9" t="s">
        <v>272</v>
      </c>
      <c r="D69" s="10">
        <v>108000</v>
      </c>
      <c r="E69" s="10">
        <v>108000</v>
      </c>
      <c r="F69" s="13"/>
    </row>
    <row r="70" spans="1:7" ht="37.5" x14ac:dyDescent="0.3">
      <c r="B70" s="8" t="s">
        <v>65</v>
      </c>
      <c r="C70" s="9" t="s">
        <v>228</v>
      </c>
      <c r="D70" s="10">
        <v>96100</v>
      </c>
      <c r="E70" s="10">
        <v>96100</v>
      </c>
      <c r="F70" s="13">
        <f t="shared" si="0"/>
        <v>100</v>
      </c>
      <c r="G70" s="7"/>
    </row>
    <row r="71" spans="1:7" ht="37.5" x14ac:dyDescent="0.3">
      <c r="B71" s="8" t="s">
        <v>66</v>
      </c>
      <c r="C71" s="9" t="s">
        <v>67</v>
      </c>
      <c r="D71" s="10">
        <v>3851319.82</v>
      </c>
      <c r="E71" s="10">
        <v>3851319.82</v>
      </c>
      <c r="F71" s="13"/>
    </row>
    <row r="72" spans="1:7" ht="37.5" x14ac:dyDescent="0.3">
      <c r="B72" s="8" t="s">
        <v>68</v>
      </c>
      <c r="C72" s="9" t="s">
        <v>199</v>
      </c>
      <c r="D72" s="10"/>
      <c r="E72" s="10"/>
      <c r="F72" s="13"/>
      <c r="G72" s="7"/>
    </row>
    <row r="73" spans="1:7" ht="37.5" x14ac:dyDescent="0.3">
      <c r="B73" s="8" t="s">
        <v>66</v>
      </c>
      <c r="C73" s="9" t="s">
        <v>271</v>
      </c>
      <c r="D73" s="10">
        <v>500000</v>
      </c>
      <c r="E73" s="10">
        <v>500000</v>
      </c>
      <c r="F73" s="13">
        <f t="shared" si="0"/>
        <v>100</v>
      </c>
    </row>
    <row r="74" spans="1:7" ht="37.5" x14ac:dyDescent="0.3">
      <c r="B74" s="8" t="s">
        <v>66</v>
      </c>
      <c r="C74" s="9" t="s">
        <v>294</v>
      </c>
      <c r="D74" s="10">
        <v>172300</v>
      </c>
      <c r="E74" s="10">
        <v>172300</v>
      </c>
      <c r="F74" s="13">
        <f t="shared" si="0"/>
        <v>100</v>
      </c>
    </row>
    <row r="75" spans="1:7" ht="37.5" x14ac:dyDescent="0.3">
      <c r="B75" s="8" t="s">
        <v>66</v>
      </c>
      <c r="C75" s="9" t="s">
        <v>224</v>
      </c>
      <c r="D75" s="10"/>
      <c r="E75" s="10"/>
      <c r="F75" s="13" t="e">
        <f t="shared" si="0"/>
        <v>#DIV/0!</v>
      </c>
    </row>
    <row r="76" spans="1:7" x14ac:dyDescent="0.3">
      <c r="B76" s="8" t="s">
        <v>173</v>
      </c>
      <c r="C76" s="9" t="s">
        <v>269</v>
      </c>
      <c r="D76" s="10"/>
      <c r="E76" s="10"/>
      <c r="F76" s="13"/>
    </row>
    <row r="77" spans="1:7" ht="56.25" x14ac:dyDescent="0.3">
      <c r="A77" s="1" t="s">
        <v>179</v>
      </c>
      <c r="B77" s="8" t="s">
        <v>181</v>
      </c>
      <c r="C77" s="9" t="s">
        <v>180</v>
      </c>
      <c r="D77" s="10">
        <v>85277</v>
      </c>
      <c r="E77" s="10">
        <v>85277</v>
      </c>
      <c r="F77" s="13">
        <f t="shared" si="0"/>
        <v>100</v>
      </c>
    </row>
    <row r="78" spans="1:7" ht="56.25" x14ac:dyDescent="0.3">
      <c r="B78" s="56" t="s">
        <v>182</v>
      </c>
      <c r="C78" s="9" t="s">
        <v>283</v>
      </c>
      <c r="D78" s="10">
        <v>75887</v>
      </c>
      <c r="E78" s="10">
        <v>75887</v>
      </c>
      <c r="F78" s="13">
        <f t="shared" si="0"/>
        <v>100</v>
      </c>
    </row>
    <row r="79" spans="1:7" ht="42.75" customHeight="1" x14ac:dyDescent="0.3">
      <c r="B79" s="47" t="s">
        <v>182</v>
      </c>
      <c r="C79" s="9" t="s">
        <v>278</v>
      </c>
      <c r="D79" s="10">
        <v>123750.75</v>
      </c>
      <c r="E79" s="10">
        <v>123750</v>
      </c>
      <c r="F79" s="13">
        <f t="shared" si="0"/>
        <v>99.99939394306702</v>
      </c>
    </row>
    <row r="80" spans="1:7" x14ac:dyDescent="0.3">
      <c r="B80" s="8"/>
      <c r="C80" s="9"/>
      <c r="D80" s="10"/>
      <c r="E80" s="10"/>
      <c r="F80" s="13"/>
    </row>
    <row r="81" spans="2:9" x14ac:dyDescent="0.3">
      <c r="B81" s="4" t="s">
        <v>69</v>
      </c>
      <c r="C81" s="5" t="s">
        <v>70</v>
      </c>
      <c r="D81" s="6">
        <f>D82+D87+D91+D124+D126+D128+D129+D136+D138+D187+D142+D147+D153+D156+D160+D171+D189+D193+D199+D205+D206+D140</f>
        <v>11859210.41</v>
      </c>
      <c r="E81" s="6">
        <f>E82+E87+E90+E124+E126+E129+E138+E147+E153+E156+E160+E171+E189+E193+E205+E206</f>
        <v>11577906.059999999</v>
      </c>
      <c r="F81" s="13">
        <f t="shared" ref="F81:F96" si="1">E81/D81*100</f>
        <v>97.627967290614919</v>
      </c>
      <c r="G81" s="7"/>
    </row>
    <row r="82" spans="2:9" ht="37.5" x14ac:dyDescent="0.3">
      <c r="B82" s="8" t="s">
        <v>71</v>
      </c>
      <c r="C82" s="9" t="s">
        <v>72</v>
      </c>
      <c r="D82" s="41">
        <f>SUM(D83)</f>
        <v>690800.87</v>
      </c>
      <c r="E82" s="41">
        <f>SUM(E83)</f>
        <v>690800.87</v>
      </c>
      <c r="F82" s="13">
        <f t="shared" si="1"/>
        <v>100</v>
      </c>
      <c r="G82" s="7"/>
    </row>
    <row r="83" spans="2:9" x14ac:dyDescent="0.3">
      <c r="B83" s="11" t="s">
        <v>73</v>
      </c>
      <c r="C83" s="12" t="s">
        <v>74</v>
      </c>
      <c r="D83" s="18">
        <f>D84</f>
        <v>690800.87</v>
      </c>
      <c r="E83" s="18">
        <f>E84</f>
        <v>690800.87</v>
      </c>
      <c r="F83" s="13">
        <f>E83/D83*100</f>
        <v>100</v>
      </c>
      <c r="G83" s="7"/>
    </row>
    <row r="84" spans="2:9" x14ac:dyDescent="0.3">
      <c r="B84" s="11" t="s">
        <v>75</v>
      </c>
      <c r="C84" s="12" t="s">
        <v>226</v>
      </c>
      <c r="D84" s="18">
        <f>D85+D86</f>
        <v>690800.87</v>
      </c>
      <c r="E84" s="18">
        <f>E85+E86</f>
        <v>690800.87</v>
      </c>
      <c r="F84" s="13">
        <f t="shared" ref="F84:F86" si="2">E84/D84*100</f>
        <v>100</v>
      </c>
      <c r="G84" s="7"/>
    </row>
    <row r="85" spans="2:9" x14ac:dyDescent="0.3">
      <c r="B85" s="11" t="s">
        <v>76</v>
      </c>
      <c r="C85" s="12" t="s">
        <v>232</v>
      </c>
      <c r="D85" s="46">
        <v>528152.36</v>
      </c>
      <c r="E85" s="46">
        <v>528152.36</v>
      </c>
      <c r="F85" s="13">
        <f t="shared" si="2"/>
        <v>100</v>
      </c>
      <c r="G85" s="7"/>
    </row>
    <row r="86" spans="2:9" x14ac:dyDescent="0.3">
      <c r="B86" s="11" t="s">
        <v>77</v>
      </c>
      <c r="C86" s="12" t="s">
        <v>233</v>
      </c>
      <c r="D86" s="46">
        <v>162648.51</v>
      </c>
      <c r="E86" s="46">
        <v>162648.51</v>
      </c>
      <c r="F86" s="13">
        <f t="shared" si="2"/>
        <v>100</v>
      </c>
      <c r="G86" s="7"/>
    </row>
    <row r="87" spans="2:9" x14ac:dyDescent="0.3">
      <c r="B87" s="11" t="s">
        <v>164</v>
      </c>
      <c r="C87" s="12" t="s">
        <v>165</v>
      </c>
      <c r="D87" s="40">
        <f>D88+D89</f>
        <v>896305.02</v>
      </c>
      <c r="E87" s="42">
        <f>E88+E89</f>
        <v>896305.02</v>
      </c>
      <c r="F87" s="13">
        <f t="shared" si="1"/>
        <v>100</v>
      </c>
      <c r="G87" s="7"/>
      <c r="H87" s="7"/>
      <c r="I87" s="7"/>
    </row>
    <row r="88" spans="2:9" x14ac:dyDescent="0.3">
      <c r="B88" s="11" t="s">
        <v>76</v>
      </c>
      <c r="C88" s="12" t="s">
        <v>234</v>
      </c>
      <c r="D88" s="46">
        <v>687956.5</v>
      </c>
      <c r="E88" s="52">
        <v>687956.5</v>
      </c>
      <c r="F88" s="13">
        <f t="shared" si="1"/>
        <v>100</v>
      </c>
      <c r="G88" s="7"/>
      <c r="H88" s="7"/>
      <c r="I88" s="7"/>
    </row>
    <row r="89" spans="2:9" x14ac:dyDescent="0.3">
      <c r="B89" s="11" t="s">
        <v>77</v>
      </c>
      <c r="C89" s="12" t="s">
        <v>235</v>
      </c>
      <c r="D89" s="46">
        <v>208348.52</v>
      </c>
      <c r="E89" s="52">
        <v>208348.52</v>
      </c>
      <c r="F89" s="13">
        <f t="shared" si="1"/>
        <v>100</v>
      </c>
      <c r="G89" s="7"/>
      <c r="H89" s="7"/>
      <c r="I89" s="7"/>
    </row>
    <row r="90" spans="2:9" ht="56.25" x14ac:dyDescent="0.3">
      <c r="B90" s="8" t="s">
        <v>78</v>
      </c>
      <c r="C90" s="9" t="s">
        <v>79</v>
      </c>
      <c r="D90" s="10">
        <f t="shared" ref="D90:E91" si="3">SUM(D91)</f>
        <v>3592528.03</v>
      </c>
      <c r="E90" s="10">
        <f>SUM(E91)</f>
        <v>3592528.03</v>
      </c>
      <c r="F90" s="13">
        <f t="shared" si="1"/>
        <v>100</v>
      </c>
      <c r="G90" s="7"/>
    </row>
    <row r="91" spans="2:9" x14ac:dyDescent="0.3">
      <c r="B91" s="11" t="s">
        <v>80</v>
      </c>
      <c r="C91" s="12" t="s">
        <v>81</v>
      </c>
      <c r="D91" s="10">
        <f t="shared" si="3"/>
        <v>3592528.03</v>
      </c>
      <c r="E91" s="10">
        <f t="shared" si="3"/>
        <v>3592528.03</v>
      </c>
      <c r="F91" s="13">
        <f t="shared" si="1"/>
        <v>100</v>
      </c>
      <c r="G91" s="7"/>
    </row>
    <row r="92" spans="2:9" x14ac:dyDescent="0.3">
      <c r="B92" s="11" t="s">
        <v>75</v>
      </c>
      <c r="C92" s="12" t="s">
        <v>82</v>
      </c>
      <c r="D92" s="10">
        <f>D93+D97++D102+D117+D119+D121</f>
        <v>3592528.03</v>
      </c>
      <c r="E92" s="10">
        <f>E93+E97+E102+E117+E119+E121</f>
        <v>3592528.03</v>
      </c>
      <c r="F92" s="13">
        <f t="shared" si="1"/>
        <v>100</v>
      </c>
      <c r="G92" s="7"/>
    </row>
    <row r="93" spans="2:9" x14ac:dyDescent="0.3">
      <c r="B93" s="20" t="s">
        <v>76</v>
      </c>
      <c r="C93" s="21" t="s">
        <v>227</v>
      </c>
      <c r="D93" s="42">
        <f>D94+D95+D96</f>
        <v>2399922.96</v>
      </c>
      <c r="E93" s="42">
        <f>E94+E95+E96</f>
        <v>2399922.96</v>
      </c>
      <c r="F93" s="13">
        <f t="shared" si="1"/>
        <v>100</v>
      </c>
      <c r="G93" s="7"/>
    </row>
    <row r="94" spans="2:9" x14ac:dyDescent="0.3">
      <c r="B94" s="11" t="s">
        <v>83</v>
      </c>
      <c r="C94" s="22" t="s">
        <v>236</v>
      </c>
      <c r="D94" s="13">
        <v>1885826.99</v>
      </c>
      <c r="E94" s="13">
        <v>1885826.99</v>
      </c>
      <c r="F94" s="13">
        <f t="shared" si="1"/>
        <v>100</v>
      </c>
      <c r="G94" s="7"/>
    </row>
    <row r="95" spans="2:9" x14ac:dyDescent="0.3">
      <c r="B95" s="20" t="s">
        <v>77</v>
      </c>
      <c r="C95" s="24" t="s">
        <v>237</v>
      </c>
      <c r="D95" s="13">
        <v>514038.47</v>
      </c>
      <c r="E95" s="13">
        <v>514038.47</v>
      </c>
      <c r="F95" s="13">
        <f t="shared" si="1"/>
        <v>100</v>
      </c>
      <c r="G95" s="7"/>
    </row>
    <row r="96" spans="2:9" x14ac:dyDescent="0.3">
      <c r="B96" s="20" t="s">
        <v>77</v>
      </c>
      <c r="C96" s="24" t="s">
        <v>238</v>
      </c>
      <c r="D96" s="23">
        <v>57.5</v>
      </c>
      <c r="E96" s="23">
        <v>57.5</v>
      </c>
      <c r="F96" s="13">
        <f t="shared" si="1"/>
        <v>100</v>
      </c>
      <c r="G96" s="7"/>
      <c r="H96" s="7"/>
    </row>
    <row r="97" spans="2:9" ht="37.5" x14ac:dyDescent="0.3">
      <c r="B97" s="11" t="s">
        <v>163</v>
      </c>
      <c r="C97" s="25" t="s">
        <v>225</v>
      </c>
      <c r="D97" s="18">
        <f>SUM(D98:D101)</f>
        <v>387282</v>
      </c>
      <c r="E97" s="18">
        <f>SUM(E98:E101)</f>
        <v>387282</v>
      </c>
      <c r="F97" s="13">
        <f>E97/D97*100</f>
        <v>100</v>
      </c>
      <c r="G97" s="7"/>
    </row>
    <row r="98" spans="2:9" x14ac:dyDescent="0.3">
      <c r="B98" s="11" t="s">
        <v>84</v>
      </c>
      <c r="C98" s="45" t="s">
        <v>231</v>
      </c>
      <c r="D98" s="46">
        <v>84880</v>
      </c>
      <c r="E98" s="46">
        <v>84880</v>
      </c>
      <c r="F98" s="13">
        <f t="shared" ref="F98:F108" si="4">E98/D98*100</f>
        <v>100</v>
      </c>
      <c r="G98" s="7"/>
    </row>
    <row r="99" spans="2:9" x14ac:dyDescent="0.3">
      <c r="B99" s="11" t="s">
        <v>77</v>
      </c>
      <c r="C99" s="12" t="s">
        <v>239</v>
      </c>
      <c r="D99" s="13">
        <v>14115</v>
      </c>
      <c r="E99" s="13">
        <v>14115</v>
      </c>
      <c r="F99" s="13">
        <f t="shared" si="4"/>
        <v>100</v>
      </c>
      <c r="G99" s="7"/>
    </row>
    <row r="100" spans="2:9" x14ac:dyDescent="0.3">
      <c r="B100" s="11" t="s">
        <v>77</v>
      </c>
      <c r="C100" s="12" t="s">
        <v>240</v>
      </c>
      <c r="D100" s="13">
        <v>220772</v>
      </c>
      <c r="E100" s="13">
        <v>220772</v>
      </c>
      <c r="F100" s="13">
        <f t="shared" si="4"/>
        <v>100</v>
      </c>
      <c r="G100" s="7"/>
    </row>
    <row r="101" spans="2:9" x14ac:dyDescent="0.3">
      <c r="B101" s="11" t="s">
        <v>77</v>
      </c>
      <c r="C101" s="12" t="s">
        <v>241</v>
      </c>
      <c r="D101" s="13">
        <v>67515</v>
      </c>
      <c r="E101" s="13">
        <v>67515</v>
      </c>
      <c r="F101" s="13">
        <f>E101/D101*100</f>
        <v>100</v>
      </c>
      <c r="G101" s="7"/>
    </row>
    <row r="102" spans="2:9" x14ac:dyDescent="0.3">
      <c r="B102" s="11" t="s">
        <v>77</v>
      </c>
      <c r="C102" s="25" t="s">
        <v>242</v>
      </c>
      <c r="D102" s="18">
        <f>SUM(D103:D116)</f>
        <v>759823.07</v>
      </c>
      <c r="E102" s="18">
        <f>SUM(E103:E116)</f>
        <v>759823.07</v>
      </c>
      <c r="F102" s="13">
        <f t="shared" si="4"/>
        <v>100</v>
      </c>
      <c r="G102" s="7"/>
    </row>
    <row r="103" spans="2:9" x14ac:dyDescent="0.3">
      <c r="B103" s="11" t="s">
        <v>84</v>
      </c>
      <c r="C103" s="45" t="s">
        <v>243</v>
      </c>
      <c r="D103" s="46">
        <v>8000</v>
      </c>
      <c r="E103" s="46">
        <v>8000</v>
      </c>
      <c r="F103" s="13">
        <f t="shared" si="4"/>
        <v>100</v>
      </c>
      <c r="G103" s="7"/>
    </row>
    <row r="104" spans="2:9" x14ac:dyDescent="0.3">
      <c r="B104" s="11" t="s">
        <v>77</v>
      </c>
      <c r="C104" s="12" t="s">
        <v>244</v>
      </c>
      <c r="D104" s="13">
        <v>20825.52</v>
      </c>
      <c r="E104" s="13">
        <v>20825.52</v>
      </c>
      <c r="F104" s="13">
        <f t="shared" si="4"/>
        <v>100</v>
      </c>
      <c r="G104" s="7"/>
      <c r="H104" s="7"/>
      <c r="I104" s="7"/>
    </row>
    <row r="105" spans="2:9" x14ac:dyDescent="0.3">
      <c r="B105" s="11" t="s">
        <v>77</v>
      </c>
      <c r="C105" s="12" t="s">
        <v>245</v>
      </c>
      <c r="D105" s="13">
        <v>299.22000000000003</v>
      </c>
      <c r="E105" s="13">
        <v>299.22000000000003</v>
      </c>
      <c r="F105" s="13">
        <f t="shared" si="4"/>
        <v>100</v>
      </c>
      <c r="G105" s="7"/>
    </row>
    <row r="106" spans="2:9" x14ac:dyDescent="0.3">
      <c r="B106" s="11"/>
      <c r="C106" s="12" t="s">
        <v>246</v>
      </c>
      <c r="D106" s="13">
        <v>11295.48</v>
      </c>
      <c r="E106" s="13">
        <v>11295.48</v>
      </c>
      <c r="F106" s="13">
        <f t="shared" si="4"/>
        <v>100</v>
      </c>
      <c r="G106" s="7"/>
    </row>
    <row r="107" spans="2:9" x14ac:dyDescent="0.3">
      <c r="B107" s="11" t="s">
        <v>77</v>
      </c>
      <c r="C107" s="12" t="s">
        <v>247</v>
      </c>
      <c r="D107" s="13">
        <v>3360</v>
      </c>
      <c r="E107" s="13">
        <v>3360</v>
      </c>
      <c r="F107" s="13">
        <f t="shared" si="4"/>
        <v>100</v>
      </c>
      <c r="G107" s="7"/>
      <c r="H107" s="7"/>
      <c r="I107" s="7"/>
    </row>
    <row r="108" spans="2:9" x14ac:dyDescent="0.3">
      <c r="B108" s="11" t="s">
        <v>77</v>
      </c>
      <c r="C108" s="12" t="s">
        <v>277</v>
      </c>
      <c r="D108" s="13">
        <v>4000</v>
      </c>
      <c r="E108" s="13">
        <v>4000</v>
      </c>
      <c r="F108" s="13">
        <f t="shared" si="4"/>
        <v>100</v>
      </c>
      <c r="G108" s="7"/>
      <c r="H108" s="7"/>
      <c r="I108" s="7"/>
    </row>
    <row r="109" spans="2:9" x14ac:dyDescent="0.3">
      <c r="B109" s="11" t="s">
        <v>77</v>
      </c>
      <c r="C109" s="12" t="s">
        <v>248</v>
      </c>
      <c r="D109" s="13">
        <v>136097.03</v>
      </c>
      <c r="E109" s="13">
        <v>136097.03</v>
      </c>
      <c r="F109" s="13">
        <f t="shared" ref="F109:F207" si="5">E109/D109*100</f>
        <v>100</v>
      </c>
      <c r="G109" s="7"/>
    </row>
    <row r="110" spans="2:9" x14ac:dyDescent="0.3">
      <c r="B110" s="11" t="s">
        <v>77</v>
      </c>
      <c r="C110" s="12" t="s">
        <v>290</v>
      </c>
      <c r="D110" s="13">
        <v>40415</v>
      </c>
      <c r="E110" s="13">
        <v>40415</v>
      </c>
      <c r="F110" s="13">
        <f t="shared" si="5"/>
        <v>100</v>
      </c>
      <c r="G110" s="7"/>
    </row>
    <row r="111" spans="2:9" x14ac:dyDescent="0.3">
      <c r="B111" s="11" t="s">
        <v>77</v>
      </c>
      <c r="C111" s="12" t="s">
        <v>249</v>
      </c>
      <c r="D111" s="13">
        <v>7418.03</v>
      </c>
      <c r="E111" s="13">
        <v>7418.03</v>
      </c>
      <c r="F111" s="13">
        <f t="shared" si="5"/>
        <v>100</v>
      </c>
      <c r="G111" s="7"/>
    </row>
    <row r="112" spans="2:9" x14ac:dyDescent="0.3">
      <c r="B112" s="11" t="s">
        <v>77</v>
      </c>
      <c r="C112" s="12" t="s">
        <v>298</v>
      </c>
      <c r="D112" s="13"/>
      <c r="E112" s="13"/>
      <c r="F112" s="13"/>
      <c r="G112" s="7"/>
    </row>
    <row r="113" spans="2:7" x14ac:dyDescent="0.3">
      <c r="B113" s="11" t="s">
        <v>77</v>
      </c>
      <c r="C113" s="12" t="s">
        <v>250</v>
      </c>
      <c r="D113" s="13">
        <v>272682.19</v>
      </c>
      <c r="E113" s="13">
        <v>272682.19</v>
      </c>
      <c r="F113" s="13">
        <f t="shared" si="5"/>
        <v>100</v>
      </c>
      <c r="G113" s="7"/>
    </row>
    <row r="114" spans="2:7" x14ac:dyDescent="0.3">
      <c r="B114" s="11" t="s">
        <v>77</v>
      </c>
      <c r="C114" s="12" t="s">
        <v>251</v>
      </c>
      <c r="D114" s="13"/>
      <c r="E114" s="13"/>
      <c r="F114" s="13">
        <v>0</v>
      </c>
      <c r="G114" s="7"/>
    </row>
    <row r="115" spans="2:7" x14ac:dyDescent="0.3">
      <c r="B115" s="11" t="s">
        <v>77</v>
      </c>
      <c r="C115" s="12" t="s">
        <v>291</v>
      </c>
      <c r="D115" s="13">
        <v>12300</v>
      </c>
      <c r="E115" s="13">
        <v>12300</v>
      </c>
      <c r="F115" s="13">
        <f t="shared" si="5"/>
        <v>100</v>
      </c>
      <c r="G115" s="7"/>
    </row>
    <row r="116" spans="2:7" x14ac:dyDescent="0.3">
      <c r="B116" s="11" t="s">
        <v>77</v>
      </c>
      <c r="C116" s="12" t="s">
        <v>252</v>
      </c>
      <c r="D116" s="13">
        <v>243130.6</v>
      </c>
      <c r="E116" s="13">
        <v>243130.6</v>
      </c>
      <c r="F116" s="13">
        <f t="shared" si="5"/>
        <v>100</v>
      </c>
      <c r="G116" s="7"/>
    </row>
    <row r="117" spans="2:7" x14ac:dyDescent="0.3">
      <c r="B117" s="11" t="s">
        <v>85</v>
      </c>
      <c r="C117" s="25" t="s">
        <v>254</v>
      </c>
      <c r="D117" s="40">
        <f>SUM(D118)</f>
        <v>10000</v>
      </c>
      <c r="E117" s="18">
        <f>SUM(E118)</f>
        <v>10000</v>
      </c>
      <c r="F117" s="13"/>
      <c r="G117" s="7"/>
    </row>
    <row r="118" spans="2:7" x14ac:dyDescent="0.3">
      <c r="B118" s="11" t="s">
        <v>86</v>
      </c>
      <c r="C118" s="12" t="s">
        <v>253</v>
      </c>
      <c r="D118" s="13">
        <v>10000</v>
      </c>
      <c r="E118" s="13">
        <v>10000</v>
      </c>
      <c r="F118" s="13"/>
      <c r="G118" s="7"/>
    </row>
    <row r="119" spans="2:7" x14ac:dyDescent="0.3">
      <c r="B119" s="11" t="s">
        <v>87</v>
      </c>
      <c r="C119" s="25" t="s">
        <v>255</v>
      </c>
      <c r="D119" s="40">
        <f>SUM(D120:D120)</f>
        <v>10000</v>
      </c>
      <c r="E119" s="18">
        <f>SUM(E120:E120)</f>
        <v>10000</v>
      </c>
      <c r="F119" s="13">
        <f t="shared" si="5"/>
        <v>100</v>
      </c>
      <c r="G119" s="7"/>
    </row>
    <row r="120" spans="2:7" x14ac:dyDescent="0.3">
      <c r="B120" s="11" t="s">
        <v>88</v>
      </c>
      <c r="C120" s="12" t="s">
        <v>256</v>
      </c>
      <c r="D120" s="13">
        <v>10000</v>
      </c>
      <c r="E120" s="13">
        <v>10000</v>
      </c>
      <c r="F120" s="13">
        <f t="shared" si="5"/>
        <v>100</v>
      </c>
      <c r="G120" s="7"/>
    </row>
    <row r="121" spans="2:7" x14ac:dyDescent="0.3">
      <c r="B121" s="20" t="s">
        <v>88</v>
      </c>
      <c r="C121" s="25" t="s">
        <v>286</v>
      </c>
      <c r="D121" s="19">
        <f>D122+D123</f>
        <v>25500</v>
      </c>
      <c r="E121" s="19">
        <f>E122+E123</f>
        <v>25500</v>
      </c>
      <c r="F121" s="19">
        <f>E121/D121*100</f>
        <v>100</v>
      </c>
      <c r="G121" s="7"/>
    </row>
    <row r="122" spans="2:7" x14ac:dyDescent="0.3">
      <c r="B122" s="11" t="s">
        <v>88</v>
      </c>
      <c r="C122" s="12" t="s">
        <v>287</v>
      </c>
      <c r="D122" s="13">
        <v>15500</v>
      </c>
      <c r="E122" s="13">
        <v>15500</v>
      </c>
      <c r="F122" s="13"/>
      <c r="G122" s="7"/>
    </row>
    <row r="123" spans="2:7" x14ac:dyDescent="0.3">
      <c r="B123" s="11" t="s">
        <v>88</v>
      </c>
      <c r="C123" s="12" t="s">
        <v>289</v>
      </c>
      <c r="D123" s="13">
        <v>10000</v>
      </c>
      <c r="E123" s="13">
        <v>10000</v>
      </c>
      <c r="F123" s="13"/>
      <c r="G123" s="7"/>
    </row>
    <row r="124" spans="2:7" x14ac:dyDescent="0.3">
      <c r="B124" s="11" t="s">
        <v>288</v>
      </c>
      <c r="C124" s="55" t="s">
        <v>276</v>
      </c>
      <c r="D124" s="44">
        <f>D125</f>
        <v>45404</v>
      </c>
      <c r="E124" s="44">
        <f>E125</f>
        <v>45404</v>
      </c>
      <c r="F124" s="13"/>
      <c r="G124" s="7"/>
    </row>
    <row r="125" spans="2:7" x14ac:dyDescent="0.3">
      <c r="B125" s="11"/>
      <c r="C125" s="12" t="s">
        <v>276</v>
      </c>
      <c r="D125" s="13">
        <v>45404</v>
      </c>
      <c r="E125" s="13">
        <v>45404</v>
      </c>
      <c r="F125" s="13"/>
      <c r="G125" s="7"/>
    </row>
    <row r="126" spans="2:7" x14ac:dyDescent="0.3">
      <c r="B126" s="8" t="s">
        <v>304</v>
      </c>
      <c r="C126" s="9" t="s">
        <v>303</v>
      </c>
      <c r="D126" s="41">
        <f>SUM(D127)</f>
        <v>42598.84</v>
      </c>
      <c r="E126" s="10">
        <f>SUM(E127)</f>
        <v>42598.84</v>
      </c>
      <c r="F126" s="13"/>
      <c r="G126" s="7"/>
    </row>
    <row r="127" spans="2:7" x14ac:dyDescent="0.3">
      <c r="B127" s="11" t="s">
        <v>304</v>
      </c>
      <c r="C127" s="12" t="s">
        <v>305</v>
      </c>
      <c r="D127" s="13">
        <v>42598.84</v>
      </c>
      <c r="E127" s="13">
        <v>42598.84</v>
      </c>
      <c r="F127" s="13"/>
      <c r="G127" s="7"/>
    </row>
    <row r="128" spans="2:7" ht="24.75" customHeight="1" x14ac:dyDescent="0.3">
      <c r="B128" s="59" t="s">
        <v>90</v>
      </c>
      <c r="C128" s="25" t="s">
        <v>188</v>
      </c>
      <c r="D128" s="40"/>
      <c r="E128" s="18"/>
      <c r="F128" s="13"/>
      <c r="G128" s="7"/>
    </row>
    <row r="129" spans="2:7" x14ac:dyDescent="0.3">
      <c r="B129" s="8" t="s">
        <v>91</v>
      </c>
      <c r="C129" s="9" t="s">
        <v>92</v>
      </c>
      <c r="D129" s="10">
        <f t="shared" ref="D129:E130" si="6">SUM(D130)</f>
        <v>96100</v>
      </c>
      <c r="E129" s="10">
        <f>E130</f>
        <v>96100</v>
      </c>
      <c r="F129" s="13">
        <f t="shared" si="5"/>
        <v>100</v>
      </c>
      <c r="G129" s="7"/>
    </row>
    <row r="130" spans="2:7" ht="37.5" x14ac:dyDescent="0.3">
      <c r="B130" s="11" t="s">
        <v>93</v>
      </c>
      <c r="C130" s="12" t="s">
        <v>94</v>
      </c>
      <c r="D130" s="18">
        <f t="shared" si="6"/>
        <v>96100</v>
      </c>
      <c r="E130" s="18">
        <f t="shared" si="6"/>
        <v>96100</v>
      </c>
      <c r="F130" s="13">
        <f t="shared" si="5"/>
        <v>100</v>
      </c>
      <c r="G130" s="7"/>
    </row>
    <row r="131" spans="2:7" x14ac:dyDescent="0.3">
      <c r="B131" s="11" t="s">
        <v>75</v>
      </c>
      <c r="C131" s="12" t="s">
        <v>95</v>
      </c>
      <c r="D131" s="10">
        <f>D132+D133+D134+D135</f>
        <v>96100</v>
      </c>
      <c r="E131" s="10">
        <f>SUM(E132:E135)</f>
        <v>96100</v>
      </c>
      <c r="F131" s="13">
        <f t="shared" si="5"/>
        <v>100</v>
      </c>
      <c r="G131" s="7"/>
    </row>
    <row r="132" spans="2:7" x14ac:dyDescent="0.3">
      <c r="B132" s="11" t="s">
        <v>76</v>
      </c>
      <c r="C132" s="12" t="s">
        <v>191</v>
      </c>
      <c r="D132" s="13">
        <v>62736.83</v>
      </c>
      <c r="E132" s="13">
        <v>62736.83</v>
      </c>
      <c r="F132" s="13">
        <f t="shared" si="5"/>
        <v>100</v>
      </c>
      <c r="G132" s="7"/>
    </row>
    <row r="133" spans="2:7" x14ac:dyDescent="0.3">
      <c r="B133" s="11" t="s">
        <v>77</v>
      </c>
      <c r="C133" s="12" t="s">
        <v>190</v>
      </c>
      <c r="D133" s="13">
        <v>18956.669999999998</v>
      </c>
      <c r="E133" s="13">
        <v>18956.669999999998</v>
      </c>
      <c r="F133" s="13">
        <f t="shared" si="5"/>
        <v>100</v>
      </c>
      <c r="G133" s="7"/>
    </row>
    <row r="134" spans="2:7" x14ac:dyDescent="0.3">
      <c r="B134" s="11" t="s">
        <v>77</v>
      </c>
      <c r="C134" s="12" t="s">
        <v>308</v>
      </c>
      <c r="D134" s="13">
        <v>3320</v>
      </c>
      <c r="E134" s="13">
        <v>3320</v>
      </c>
      <c r="F134" s="13">
        <f t="shared" ref="F134" si="7">E134/D134*100</f>
        <v>100</v>
      </c>
      <c r="G134" s="7"/>
    </row>
    <row r="135" spans="2:7" x14ac:dyDescent="0.3">
      <c r="B135" s="11" t="s">
        <v>77</v>
      </c>
      <c r="C135" s="12" t="s">
        <v>189</v>
      </c>
      <c r="D135" s="13">
        <v>11086.5</v>
      </c>
      <c r="E135" s="13">
        <v>11086.5</v>
      </c>
      <c r="F135" s="13">
        <f t="shared" si="5"/>
        <v>100</v>
      </c>
      <c r="G135" s="7"/>
    </row>
    <row r="136" spans="2:7" ht="37.5" x14ac:dyDescent="0.3">
      <c r="B136" s="11" t="s">
        <v>187</v>
      </c>
      <c r="C136" s="21" t="s">
        <v>200</v>
      </c>
      <c r="D136" s="19">
        <f>D137</f>
        <v>0</v>
      </c>
      <c r="E136" s="13"/>
      <c r="F136" s="13"/>
      <c r="G136" s="7"/>
    </row>
    <row r="137" spans="2:7" ht="37.5" x14ac:dyDescent="0.3">
      <c r="B137" s="11" t="s">
        <v>186</v>
      </c>
      <c r="C137" s="12" t="s">
        <v>201</v>
      </c>
      <c r="D137" s="13"/>
      <c r="E137" s="13"/>
      <c r="F137" s="13"/>
      <c r="G137" s="7"/>
    </row>
    <row r="138" spans="2:7" x14ac:dyDescent="0.3">
      <c r="B138" s="11" t="s">
        <v>297</v>
      </c>
      <c r="C138" s="21" t="s">
        <v>295</v>
      </c>
      <c r="D138" s="19">
        <f>D139</f>
        <v>26502.799999999999</v>
      </c>
      <c r="E138" s="19">
        <f>E139</f>
        <v>26502.799999999999</v>
      </c>
      <c r="F138" s="13"/>
      <c r="G138" s="7"/>
    </row>
    <row r="139" spans="2:7" x14ac:dyDescent="0.3">
      <c r="B139" s="11" t="s">
        <v>297</v>
      </c>
      <c r="C139" s="12" t="s">
        <v>296</v>
      </c>
      <c r="D139" s="13">
        <v>26502.799999999999</v>
      </c>
      <c r="E139" s="13">
        <v>26502.799999999999</v>
      </c>
      <c r="F139" s="13"/>
      <c r="G139" s="7"/>
    </row>
    <row r="140" spans="2:7" x14ac:dyDescent="0.3">
      <c r="B140" s="11" t="s">
        <v>207</v>
      </c>
      <c r="C140" s="21" t="s">
        <v>202</v>
      </c>
      <c r="D140" s="19">
        <f>D141</f>
        <v>0</v>
      </c>
      <c r="E140" s="13"/>
      <c r="F140" s="13"/>
      <c r="G140" s="7"/>
    </row>
    <row r="141" spans="2:7" ht="56.25" x14ac:dyDescent="0.3">
      <c r="B141" s="11" t="s">
        <v>206</v>
      </c>
      <c r="C141" s="12" t="s">
        <v>257</v>
      </c>
      <c r="D141" s="13">
        <v>0</v>
      </c>
      <c r="E141" s="13"/>
      <c r="F141" s="13"/>
      <c r="G141" s="7"/>
    </row>
    <row r="142" spans="2:7" x14ac:dyDescent="0.3">
      <c r="B142" s="8" t="s">
        <v>96</v>
      </c>
      <c r="C142" s="9" t="s">
        <v>97</v>
      </c>
      <c r="D142" s="10">
        <f>SUM(D144)</f>
        <v>0</v>
      </c>
      <c r="E142" s="10">
        <f>SUM(E144)</f>
        <v>0</v>
      </c>
      <c r="F142" s="13"/>
      <c r="G142" s="7"/>
    </row>
    <row r="143" spans="2:7" x14ac:dyDescent="0.3">
      <c r="B143" s="8" t="s">
        <v>98</v>
      </c>
      <c r="C143" s="9" t="s">
        <v>99</v>
      </c>
      <c r="D143" s="10">
        <f t="shared" ref="D143:E144" si="8">SUM(D144)</f>
        <v>0</v>
      </c>
      <c r="E143" s="10">
        <f t="shared" si="8"/>
        <v>0</v>
      </c>
      <c r="F143" s="13"/>
      <c r="G143" s="7"/>
    </row>
    <row r="144" spans="2:7" ht="37.5" x14ac:dyDescent="0.3">
      <c r="B144" s="8" t="s">
        <v>100</v>
      </c>
      <c r="C144" s="9" t="s">
        <v>101</v>
      </c>
      <c r="D144" s="10">
        <f t="shared" si="8"/>
        <v>0</v>
      </c>
      <c r="E144" s="10">
        <f t="shared" si="8"/>
        <v>0</v>
      </c>
      <c r="F144" s="13"/>
      <c r="G144" s="7"/>
    </row>
    <row r="145" spans="2:7" ht="37.5" x14ac:dyDescent="0.3">
      <c r="B145" s="11" t="s">
        <v>102</v>
      </c>
      <c r="C145" s="12" t="s">
        <v>103</v>
      </c>
      <c r="D145" s="13">
        <v>0</v>
      </c>
      <c r="E145" s="13"/>
      <c r="F145" s="13"/>
      <c r="G145" s="7"/>
    </row>
    <row r="146" spans="2:7" x14ac:dyDescent="0.3">
      <c r="B146" s="11" t="s">
        <v>77</v>
      </c>
      <c r="C146" s="12" t="s">
        <v>104</v>
      </c>
      <c r="D146" s="13"/>
      <c r="E146" s="13"/>
      <c r="F146" s="13"/>
      <c r="G146" s="7"/>
    </row>
    <row r="147" spans="2:7" x14ac:dyDescent="0.3">
      <c r="B147" s="26" t="s">
        <v>77</v>
      </c>
      <c r="C147" s="27" t="s">
        <v>105</v>
      </c>
      <c r="D147" s="40">
        <f>SUM(D148:D152)</f>
        <v>172300</v>
      </c>
      <c r="E147" s="40">
        <f>SUM(E148:E152)</f>
        <v>109337.59</v>
      </c>
      <c r="F147" s="13">
        <f t="shared" si="5"/>
        <v>63.457684271619264</v>
      </c>
      <c r="G147" s="7"/>
    </row>
    <row r="148" spans="2:7" x14ac:dyDescent="0.3">
      <c r="B148" s="15" t="s">
        <v>77</v>
      </c>
      <c r="C148" s="16" t="s">
        <v>192</v>
      </c>
      <c r="D148" s="17">
        <v>172300</v>
      </c>
      <c r="E148" s="17">
        <v>109337.59</v>
      </c>
      <c r="F148" s="13">
        <f t="shared" si="5"/>
        <v>63.457684271619264</v>
      </c>
      <c r="G148" s="7"/>
    </row>
    <row r="149" spans="2:7" x14ac:dyDescent="0.3">
      <c r="B149" s="15"/>
      <c r="C149" s="16" t="s">
        <v>223</v>
      </c>
      <c r="D149" s="17"/>
      <c r="E149" s="17"/>
      <c r="F149" s="13"/>
      <c r="G149" s="7"/>
    </row>
    <row r="150" spans="2:7" x14ac:dyDescent="0.3">
      <c r="B150" s="15" t="s">
        <v>77</v>
      </c>
      <c r="C150" s="16" t="s">
        <v>209</v>
      </c>
      <c r="D150" s="17"/>
      <c r="E150" s="17"/>
      <c r="F150" s="13"/>
      <c r="G150" s="7"/>
    </row>
    <row r="151" spans="2:7" x14ac:dyDescent="0.3">
      <c r="B151" s="15" t="s">
        <v>77</v>
      </c>
      <c r="C151" s="16" t="s">
        <v>217</v>
      </c>
      <c r="D151" s="17"/>
      <c r="E151" s="17"/>
      <c r="F151" s="13"/>
      <c r="G151" s="7"/>
    </row>
    <row r="152" spans="2:7" x14ac:dyDescent="0.3">
      <c r="B152" s="15" t="s">
        <v>77</v>
      </c>
      <c r="C152" s="16" t="s">
        <v>218</v>
      </c>
      <c r="D152" s="17"/>
      <c r="E152" s="17"/>
      <c r="F152" s="13"/>
      <c r="G152" s="7"/>
    </row>
    <row r="153" spans="2:7" x14ac:dyDescent="0.3">
      <c r="B153" s="26" t="s">
        <v>106</v>
      </c>
      <c r="C153" s="27" t="s">
        <v>107</v>
      </c>
      <c r="D153" s="40">
        <f>SUM(D154,D155)</f>
        <v>153451.06</v>
      </c>
      <c r="E153" s="40">
        <f>SUM(E154,E155)</f>
        <v>153451.06</v>
      </c>
      <c r="F153" s="13">
        <f>E153/D153*100</f>
        <v>100</v>
      </c>
      <c r="G153" s="7"/>
    </row>
    <row r="154" spans="2:7" x14ac:dyDescent="0.3">
      <c r="B154" s="11" t="s">
        <v>77</v>
      </c>
      <c r="C154" s="12" t="s">
        <v>299</v>
      </c>
      <c r="D154" s="13">
        <v>137061.9</v>
      </c>
      <c r="E154" s="13">
        <v>137061.9</v>
      </c>
      <c r="F154" s="13"/>
      <c r="G154" s="7"/>
    </row>
    <row r="155" spans="2:7" x14ac:dyDescent="0.3">
      <c r="B155" s="11" t="s">
        <v>77</v>
      </c>
      <c r="C155" s="12" t="s">
        <v>300</v>
      </c>
      <c r="D155" s="13">
        <v>16389.16</v>
      </c>
      <c r="E155" s="13">
        <v>16389.16</v>
      </c>
      <c r="F155" s="13"/>
      <c r="G155" s="7"/>
    </row>
    <row r="156" spans="2:7" x14ac:dyDescent="0.3">
      <c r="B156" s="8" t="s">
        <v>108</v>
      </c>
      <c r="C156" s="51" t="s">
        <v>109</v>
      </c>
      <c r="D156" s="41">
        <f t="shared" ref="D156:E157" si="9">SUM(D157)</f>
        <v>8763.2999999999993</v>
      </c>
      <c r="E156" s="41">
        <f t="shared" si="9"/>
        <v>8763.2999999999993</v>
      </c>
      <c r="F156" s="13">
        <f t="shared" si="5"/>
        <v>100</v>
      </c>
      <c r="G156" s="7"/>
    </row>
    <row r="157" spans="2:7" ht="37.5" x14ac:dyDescent="0.3">
      <c r="B157" s="8" t="s">
        <v>110</v>
      </c>
      <c r="C157" s="9" t="s">
        <v>193</v>
      </c>
      <c r="D157" s="10">
        <f t="shared" si="9"/>
        <v>8763.2999999999993</v>
      </c>
      <c r="E157" s="10">
        <f t="shared" si="9"/>
        <v>8763.2999999999993</v>
      </c>
      <c r="F157" s="13">
        <f t="shared" si="5"/>
        <v>100</v>
      </c>
      <c r="G157" s="7"/>
    </row>
    <row r="158" spans="2:7" ht="37.5" x14ac:dyDescent="0.3">
      <c r="B158" s="8" t="s">
        <v>89</v>
      </c>
      <c r="C158" s="9" t="s">
        <v>258</v>
      </c>
      <c r="D158" s="10">
        <f>SUM(D159:D159)</f>
        <v>8763.2999999999993</v>
      </c>
      <c r="E158" s="10">
        <f>SUM(E159:E159)</f>
        <v>8763.2999999999993</v>
      </c>
      <c r="F158" s="13">
        <f t="shared" si="5"/>
        <v>100</v>
      </c>
      <c r="G158" s="7"/>
    </row>
    <row r="159" spans="2:7" x14ac:dyDescent="0.3">
      <c r="B159" s="11" t="s">
        <v>77</v>
      </c>
      <c r="C159" s="12" t="s">
        <v>259</v>
      </c>
      <c r="D159" s="13">
        <v>8763.2999999999993</v>
      </c>
      <c r="E159" s="13">
        <v>8763.2999999999993</v>
      </c>
      <c r="F159" s="13">
        <f t="shared" si="5"/>
        <v>100</v>
      </c>
      <c r="G159" s="7"/>
    </row>
    <row r="160" spans="2:7" x14ac:dyDescent="0.3">
      <c r="B160" s="8" t="s">
        <v>111</v>
      </c>
      <c r="C160" s="51" t="s">
        <v>112</v>
      </c>
      <c r="D160" s="41">
        <f>SUM(D161)</f>
        <v>2238356.7400000002</v>
      </c>
      <c r="E160" s="41">
        <f>SUM(E162)</f>
        <v>2020014.8</v>
      </c>
      <c r="F160" s="13">
        <f t="shared" si="5"/>
        <v>90.245436033578812</v>
      </c>
      <c r="G160" s="7"/>
    </row>
    <row r="161" spans="2:15" x14ac:dyDescent="0.3">
      <c r="B161" s="11" t="s">
        <v>113</v>
      </c>
      <c r="C161" s="12" t="s">
        <v>114</v>
      </c>
      <c r="D161" s="10">
        <f>SUM(D162)</f>
        <v>2238356.7400000002</v>
      </c>
      <c r="E161" s="10">
        <f>SUM(E162)</f>
        <v>2020014.8</v>
      </c>
      <c r="F161" s="13">
        <f t="shared" si="5"/>
        <v>90.245436033578812</v>
      </c>
      <c r="G161" s="7"/>
    </row>
    <row r="162" spans="2:15" ht="37.5" x14ac:dyDescent="0.3">
      <c r="B162" s="11" t="s">
        <v>89</v>
      </c>
      <c r="C162" s="12" t="s">
        <v>115</v>
      </c>
      <c r="D162" s="49">
        <f>D163+D164+D165+D166+D167+D168+D169+D170</f>
        <v>2238356.7400000002</v>
      </c>
      <c r="E162" s="50">
        <f>E163+E164+E165+E166+E167+E168+E169+E170</f>
        <v>2020014.8</v>
      </c>
      <c r="F162" s="13">
        <f t="shared" si="5"/>
        <v>90.245436033578812</v>
      </c>
      <c r="G162" s="7"/>
    </row>
    <row r="163" spans="2:15" ht="37.5" x14ac:dyDescent="0.3">
      <c r="B163" s="11" t="s">
        <v>176</v>
      </c>
      <c r="C163" s="12" t="s">
        <v>267</v>
      </c>
      <c r="D163" s="53">
        <v>720000</v>
      </c>
      <c r="E163" s="54">
        <v>720000</v>
      </c>
      <c r="F163" s="13">
        <f t="shared" si="5"/>
        <v>100</v>
      </c>
      <c r="G163" s="7"/>
    </row>
    <row r="164" spans="2:15" ht="37.5" x14ac:dyDescent="0.3">
      <c r="B164" s="11" t="s">
        <v>176</v>
      </c>
      <c r="C164" s="12" t="s">
        <v>267</v>
      </c>
      <c r="D164" s="57">
        <v>80000</v>
      </c>
      <c r="E164" s="58">
        <v>80000</v>
      </c>
      <c r="F164" s="13"/>
      <c r="G164" s="7"/>
    </row>
    <row r="165" spans="2:15" ht="56.25" x14ac:dyDescent="0.3">
      <c r="B165" s="11" t="s">
        <v>174</v>
      </c>
      <c r="C165" s="12" t="s">
        <v>260</v>
      </c>
      <c r="D165" s="13"/>
      <c r="E165" s="13"/>
      <c r="F165" s="13"/>
      <c r="G165" s="7"/>
      <c r="H165" s="7"/>
    </row>
    <row r="166" spans="2:15" ht="18.75" customHeight="1" x14ac:dyDescent="0.3">
      <c r="B166" s="11" t="s">
        <v>176</v>
      </c>
      <c r="C166" s="12" t="s">
        <v>211</v>
      </c>
      <c r="D166" s="13">
        <v>395543.2</v>
      </c>
      <c r="E166" s="13">
        <v>395543.2</v>
      </c>
      <c r="F166" s="13">
        <f>E166/D166*100</f>
        <v>100</v>
      </c>
      <c r="G166" s="7"/>
      <c r="H166" s="7"/>
    </row>
    <row r="167" spans="2:15" ht="18.75" customHeight="1" x14ac:dyDescent="0.3">
      <c r="B167" s="11" t="s">
        <v>176</v>
      </c>
      <c r="C167" s="12" t="s">
        <v>301</v>
      </c>
      <c r="D167" s="13">
        <v>786980</v>
      </c>
      <c r="E167" s="13">
        <v>568638.06000000006</v>
      </c>
      <c r="F167" s="13">
        <f>E167/D167*100</f>
        <v>72.255719332130425</v>
      </c>
      <c r="G167" s="7"/>
      <c r="H167" s="7"/>
    </row>
    <row r="168" spans="2:15" ht="18.75" customHeight="1" x14ac:dyDescent="0.3">
      <c r="B168" s="11" t="s">
        <v>176</v>
      </c>
      <c r="C168" s="12" t="s">
        <v>268</v>
      </c>
      <c r="D168" s="13">
        <v>85279.54</v>
      </c>
      <c r="E168" s="13">
        <v>85279.54</v>
      </c>
      <c r="F168" s="13">
        <f t="shared" si="5"/>
        <v>100</v>
      </c>
      <c r="G168" s="7"/>
      <c r="H168" s="7"/>
    </row>
    <row r="169" spans="2:15" ht="18.75" customHeight="1" x14ac:dyDescent="0.3">
      <c r="B169" s="11" t="s">
        <v>176</v>
      </c>
      <c r="C169" s="12" t="s">
        <v>280</v>
      </c>
      <c r="D169" s="13">
        <v>85277</v>
      </c>
      <c r="E169" s="13">
        <v>85277</v>
      </c>
      <c r="F169" s="13">
        <f t="shared" si="5"/>
        <v>100</v>
      </c>
      <c r="G169" s="7"/>
      <c r="H169" s="7"/>
    </row>
    <row r="170" spans="2:15" ht="18.75" customHeight="1" x14ac:dyDescent="0.3">
      <c r="B170" s="11" t="s">
        <v>176</v>
      </c>
      <c r="C170" s="12" t="s">
        <v>281</v>
      </c>
      <c r="D170" s="13">
        <v>85277</v>
      </c>
      <c r="E170" s="13">
        <v>85277</v>
      </c>
      <c r="F170" s="13">
        <f t="shared" si="5"/>
        <v>100</v>
      </c>
      <c r="G170" s="7"/>
      <c r="H170" s="7"/>
    </row>
    <row r="171" spans="2:15" ht="24" customHeight="1" x14ac:dyDescent="0.3">
      <c r="B171" s="8" t="s">
        <v>116</v>
      </c>
      <c r="C171" s="51" t="s">
        <v>117</v>
      </c>
      <c r="D171" s="41">
        <f t="shared" ref="D171:E172" si="10">SUM(D172)</f>
        <v>2010297</v>
      </c>
      <c r="E171" s="41">
        <f t="shared" si="10"/>
        <v>2010297</v>
      </c>
      <c r="F171" s="13">
        <f t="shared" si="5"/>
        <v>100</v>
      </c>
      <c r="G171" s="7"/>
    </row>
    <row r="172" spans="2:15" x14ac:dyDescent="0.3">
      <c r="B172" s="8" t="s">
        <v>116</v>
      </c>
      <c r="C172" s="9" t="s">
        <v>118</v>
      </c>
      <c r="D172" s="10">
        <f t="shared" si="10"/>
        <v>2010297</v>
      </c>
      <c r="E172" s="10">
        <f t="shared" si="10"/>
        <v>2010297</v>
      </c>
      <c r="F172" s="13">
        <f t="shared" si="5"/>
        <v>100</v>
      </c>
      <c r="G172" s="7"/>
    </row>
    <row r="173" spans="2:15" x14ac:dyDescent="0.3">
      <c r="B173" s="11" t="s">
        <v>119</v>
      </c>
      <c r="C173" s="9" t="s">
        <v>120</v>
      </c>
      <c r="D173" s="10">
        <f>SUM(D174:D186)</f>
        <v>2010297</v>
      </c>
      <c r="E173" s="10">
        <f>SUM(E174:E186)</f>
        <v>2010297</v>
      </c>
      <c r="F173" s="13">
        <f>E173/D173*100</f>
        <v>100</v>
      </c>
      <c r="G173" s="7"/>
    </row>
    <row r="174" spans="2:15" x14ac:dyDescent="0.3">
      <c r="B174" s="11" t="s">
        <v>77</v>
      </c>
      <c r="C174" s="12" t="s">
        <v>261</v>
      </c>
      <c r="D174" s="13">
        <v>44685.08</v>
      </c>
      <c r="E174" s="13">
        <v>44685.08</v>
      </c>
      <c r="F174" s="13">
        <f t="shared" ref="F174:F175" si="11">E174/D174*100</f>
        <v>100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2:15" x14ac:dyDescent="0.3">
      <c r="B175" s="11" t="s">
        <v>77</v>
      </c>
      <c r="C175" s="12" t="s">
        <v>275</v>
      </c>
      <c r="D175" s="13">
        <v>27044.59</v>
      </c>
      <c r="E175" s="13">
        <v>27044.59</v>
      </c>
      <c r="F175" s="13">
        <f t="shared" si="11"/>
        <v>100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2:15" x14ac:dyDescent="0.3">
      <c r="B176" s="11" t="s">
        <v>77</v>
      </c>
      <c r="C176" s="12" t="s">
        <v>262</v>
      </c>
      <c r="D176" s="13">
        <v>864838.1</v>
      </c>
      <c r="E176" s="13">
        <v>864838.1</v>
      </c>
      <c r="F176" s="13">
        <f t="shared" si="5"/>
        <v>100</v>
      </c>
      <c r="G176" s="7"/>
      <c r="H176" s="7"/>
      <c r="I176" s="7"/>
      <c r="J176" s="7"/>
      <c r="K176" s="7"/>
      <c r="L176" s="7"/>
      <c r="M176" s="7"/>
      <c r="N176" s="7"/>
      <c r="O176" s="7"/>
    </row>
    <row r="177" spans="2:15" x14ac:dyDescent="0.3">
      <c r="B177" s="11" t="s">
        <v>77</v>
      </c>
      <c r="C177" s="12" t="s">
        <v>263</v>
      </c>
      <c r="D177" s="13">
        <v>52500</v>
      </c>
      <c r="E177" s="13">
        <v>52500</v>
      </c>
      <c r="F177" s="13">
        <f t="shared" si="5"/>
        <v>100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2:15" x14ac:dyDescent="0.3">
      <c r="B178" s="11" t="s">
        <v>77</v>
      </c>
      <c r="C178" s="12" t="s">
        <v>274</v>
      </c>
      <c r="D178" s="13">
        <v>12864.49</v>
      </c>
      <c r="E178" s="13">
        <v>12864.49</v>
      </c>
      <c r="F178" s="13">
        <f t="shared" si="5"/>
        <v>100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2:15" x14ac:dyDescent="0.3">
      <c r="B179" s="11" t="s">
        <v>77</v>
      </c>
      <c r="C179" s="12" t="s">
        <v>306</v>
      </c>
      <c r="D179" s="13">
        <v>4820</v>
      </c>
      <c r="E179" s="13">
        <v>4820</v>
      </c>
      <c r="F179" s="13">
        <f t="shared" ref="F179" si="12">E179/D179*100</f>
        <v>100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2:15" x14ac:dyDescent="0.3">
      <c r="B180" s="11" t="s">
        <v>77</v>
      </c>
      <c r="C180" s="12" t="s">
        <v>264</v>
      </c>
      <c r="D180" s="13">
        <v>99622.24</v>
      </c>
      <c r="E180" s="13">
        <v>99622.24</v>
      </c>
      <c r="F180" s="13">
        <f t="shared" si="5"/>
        <v>100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2:15" x14ac:dyDescent="0.3">
      <c r="B181" s="11" t="s">
        <v>77</v>
      </c>
      <c r="C181" s="12" t="s">
        <v>265</v>
      </c>
      <c r="D181" s="13">
        <v>354920</v>
      </c>
      <c r="E181" s="13">
        <v>354920</v>
      </c>
      <c r="F181" s="13">
        <f t="shared" si="5"/>
        <v>100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2:15" x14ac:dyDescent="0.3">
      <c r="B182" s="11" t="s">
        <v>77</v>
      </c>
      <c r="C182" s="12" t="s">
        <v>307</v>
      </c>
      <c r="D182" s="13">
        <v>97200</v>
      </c>
      <c r="E182" s="13">
        <v>97200</v>
      </c>
      <c r="F182" s="13">
        <f t="shared" si="5"/>
        <v>100</v>
      </c>
      <c r="G182" s="7"/>
      <c r="H182" s="7"/>
      <c r="I182" s="7"/>
      <c r="J182" s="7"/>
      <c r="K182" s="7"/>
      <c r="L182" s="7"/>
      <c r="M182" s="7"/>
      <c r="N182" s="7"/>
      <c r="O182" s="7"/>
    </row>
    <row r="183" spans="2:15" x14ac:dyDescent="0.3">
      <c r="B183" s="11" t="s">
        <v>77</v>
      </c>
      <c r="C183" s="12" t="s">
        <v>273</v>
      </c>
      <c r="D183" s="13">
        <v>265848.5</v>
      </c>
      <c r="E183" s="13">
        <v>265848.5</v>
      </c>
      <c r="F183" s="13">
        <f t="shared" si="5"/>
        <v>100</v>
      </c>
      <c r="G183" s="7"/>
      <c r="H183" s="7"/>
      <c r="I183" s="7"/>
      <c r="J183" s="7"/>
      <c r="K183" s="7"/>
      <c r="L183" s="7"/>
      <c r="M183" s="7"/>
      <c r="N183" s="7"/>
      <c r="O183" s="7"/>
    </row>
    <row r="184" spans="2:15" x14ac:dyDescent="0.3">
      <c r="B184" s="11" t="s">
        <v>77</v>
      </c>
      <c r="C184" s="12" t="s">
        <v>210</v>
      </c>
      <c r="D184" s="13">
        <v>73497.2</v>
      </c>
      <c r="E184" s="13">
        <v>73497.2</v>
      </c>
      <c r="F184" s="13">
        <f t="shared" si="5"/>
        <v>100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2:15" x14ac:dyDescent="0.3">
      <c r="B185" s="11" t="s">
        <v>77</v>
      </c>
      <c r="C185" s="12" t="s">
        <v>309</v>
      </c>
      <c r="D185" s="13">
        <v>4456.8</v>
      </c>
      <c r="E185" s="13">
        <v>4456.8</v>
      </c>
      <c r="F185" s="13">
        <f t="shared" ref="F185" si="13">E185/D185*100</f>
        <v>100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2:15" x14ac:dyDescent="0.3">
      <c r="B186" s="11" t="s">
        <v>77</v>
      </c>
      <c r="C186" s="12" t="s">
        <v>302</v>
      </c>
      <c r="D186" s="13">
        <v>108000</v>
      </c>
      <c r="E186" s="13">
        <v>108000</v>
      </c>
      <c r="F186" s="13">
        <f t="shared" si="5"/>
        <v>100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2:15" x14ac:dyDescent="0.3">
      <c r="B187" s="11" t="s">
        <v>69</v>
      </c>
      <c r="C187" s="21" t="s">
        <v>205</v>
      </c>
      <c r="D187" s="19"/>
      <c r="E187" s="13"/>
      <c r="F187" s="13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56.25" x14ac:dyDescent="0.3">
      <c r="B188" s="11" t="s">
        <v>204</v>
      </c>
      <c r="C188" s="12" t="s">
        <v>203</v>
      </c>
      <c r="D188" s="13"/>
      <c r="E188" s="13"/>
      <c r="F188" s="13"/>
      <c r="G188" s="7"/>
      <c r="H188" s="7"/>
      <c r="I188" s="7"/>
      <c r="J188" s="7"/>
      <c r="K188" s="7"/>
      <c r="L188" s="7"/>
      <c r="M188" s="7"/>
      <c r="N188" s="7"/>
      <c r="O188" s="7"/>
    </row>
    <row r="189" spans="2:15" x14ac:dyDescent="0.3">
      <c r="B189" s="8" t="s">
        <v>121</v>
      </c>
      <c r="C189" s="51" t="s">
        <v>122</v>
      </c>
      <c r="D189" s="41">
        <f>SUM(D191)</f>
        <v>3310</v>
      </c>
      <c r="E189" s="41">
        <f>SUM(E191)</f>
        <v>3310</v>
      </c>
      <c r="F189" s="13">
        <v>100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2:15" x14ac:dyDescent="0.3">
      <c r="B190" s="8" t="s">
        <v>123</v>
      </c>
      <c r="C190" s="9" t="s">
        <v>195</v>
      </c>
      <c r="D190" s="10">
        <f>SUM(D191)</f>
        <v>3310</v>
      </c>
      <c r="E190" s="10">
        <f>SUM(E191)</f>
        <v>3310</v>
      </c>
      <c r="F190" s="13">
        <v>100</v>
      </c>
      <c r="G190" s="7"/>
    </row>
    <row r="191" spans="2:15" ht="37.5" x14ac:dyDescent="0.3">
      <c r="B191" s="8" t="s">
        <v>89</v>
      </c>
      <c r="C191" s="9" t="s">
        <v>194</v>
      </c>
      <c r="D191" s="10">
        <f>SUM(D192:D192)</f>
        <v>3310</v>
      </c>
      <c r="E191" s="10">
        <f>SUM(E192:E192)</f>
        <v>3310</v>
      </c>
      <c r="F191" s="13">
        <v>100</v>
      </c>
      <c r="G191" s="7"/>
    </row>
    <row r="192" spans="2:15" x14ac:dyDescent="0.3">
      <c r="B192" s="11" t="s">
        <v>124</v>
      </c>
      <c r="C192" s="12" t="s">
        <v>266</v>
      </c>
      <c r="D192" s="13">
        <v>3310</v>
      </c>
      <c r="E192" s="13">
        <v>3310</v>
      </c>
      <c r="F192" s="13">
        <v>100</v>
      </c>
      <c r="G192" s="7"/>
    </row>
    <row r="193" spans="2:7" x14ac:dyDescent="0.3">
      <c r="B193" s="11"/>
      <c r="C193" s="21" t="s">
        <v>214</v>
      </c>
      <c r="D193" s="19">
        <f>D194+D195+D196+D197+D198</f>
        <v>0</v>
      </c>
      <c r="E193" s="19">
        <f>E194+E195+E196+E197+E198</f>
        <v>0</v>
      </c>
      <c r="F193" s="13"/>
      <c r="G193" s="7"/>
    </row>
    <row r="194" spans="2:7" x14ac:dyDescent="0.3">
      <c r="B194" s="11"/>
      <c r="C194" s="12" t="s">
        <v>216</v>
      </c>
      <c r="D194" s="13"/>
      <c r="E194" s="13"/>
      <c r="F194" s="13"/>
      <c r="G194" s="7"/>
    </row>
    <row r="195" spans="2:7" x14ac:dyDescent="0.3">
      <c r="B195" s="11"/>
      <c r="C195" s="12" t="s">
        <v>215</v>
      </c>
      <c r="D195" s="13"/>
      <c r="E195" s="13"/>
      <c r="F195" s="13"/>
      <c r="G195" s="7"/>
    </row>
    <row r="196" spans="2:7" x14ac:dyDescent="0.3">
      <c r="B196" s="11"/>
      <c r="C196" s="12" t="s">
        <v>219</v>
      </c>
      <c r="D196" s="13"/>
      <c r="E196" s="13"/>
      <c r="F196" s="13"/>
      <c r="G196" s="7"/>
    </row>
    <row r="197" spans="2:7" x14ac:dyDescent="0.3">
      <c r="B197" s="11"/>
      <c r="C197" s="12" t="s">
        <v>221</v>
      </c>
      <c r="D197" s="13"/>
      <c r="E197" s="13"/>
      <c r="F197" s="13"/>
      <c r="G197" s="7"/>
    </row>
    <row r="198" spans="2:7" x14ac:dyDescent="0.3">
      <c r="B198" s="11"/>
      <c r="C198" s="12" t="s">
        <v>222</v>
      </c>
      <c r="D198" s="13"/>
      <c r="E198" s="13"/>
      <c r="F198" s="13"/>
      <c r="G198" s="7"/>
    </row>
    <row r="199" spans="2:7" x14ac:dyDescent="0.3">
      <c r="B199" s="8" t="s">
        <v>125</v>
      </c>
      <c r="C199" s="9" t="s">
        <v>126</v>
      </c>
      <c r="D199" s="10">
        <f>SUM(D200)</f>
        <v>0</v>
      </c>
      <c r="E199" s="10">
        <f>SUM(E202:E204)</f>
        <v>0</v>
      </c>
      <c r="F199" s="13"/>
      <c r="G199" s="7"/>
    </row>
    <row r="200" spans="2:7" x14ac:dyDescent="0.3">
      <c r="B200" s="8" t="s">
        <v>127</v>
      </c>
      <c r="C200" s="9" t="s">
        <v>128</v>
      </c>
      <c r="D200" s="10">
        <f>SUM(D202,D204,D203)</f>
        <v>0</v>
      </c>
      <c r="E200" s="10">
        <f>SUM(E202:E204)</f>
        <v>0</v>
      </c>
      <c r="F200" s="13"/>
      <c r="G200" s="7"/>
    </row>
    <row r="201" spans="2:7" ht="37.5" x14ac:dyDescent="0.3">
      <c r="B201" s="8" t="s">
        <v>89</v>
      </c>
      <c r="C201" s="9" t="s">
        <v>129</v>
      </c>
      <c r="D201" s="10">
        <f>SUM(D202,D204,D203)</f>
        <v>0</v>
      </c>
      <c r="E201" s="10">
        <f>SUM(E202:E204)</f>
        <v>0</v>
      </c>
      <c r="F201" s="13"/>
      <c r="G201" s="7"/>
    </row>
    <row r="202" spans="2:7" x14ac:dyDescent="0.3">
      <c r="B202" s="11" t="s">
        <v>130</v>
      </c>
      <c r="C202" s="12" t="s">
        <v>131</v>
      </c>
      <c r="D202" s="13"/>
      <c r="E202" s="13"/>
      <c r="F202" s="13"/>
      <c r="G202" s="7"/>
    </row>
    <row r="203" spans="2:7" x14ac:dyDescent="0.3">
      <c r="B203" s="11" t="s">
        <v>77</v>
      </c>
      <c r="C203" s="12" t="s">
        <v>183</v>
      </c>
      <c r="D203" s="13"/>
      <c r="E203" s="13"/>
      <c r="F203" s="13"/>
      <c r="G203" s="7"/>
    </row>
    <row r="204" spans="2:7" x14ac:dyDescent="0.3">
      <c r="B204" s="11" t="s">
        <v>77</v>
      </c>
      <c r="C204" s="12" t="s">
        <v>162</v>
      </c>
      <c r="D204" s="13"/>
      <c r="E204" s="13"/>
      <c r="F204" s="13"/>
      <c r="G204" s="7"/>
    </row>
    <row r="205" spans="2:7" s="28" customFormat="1" x14ac:dyDescent="0.3">
      <c r="B205" s="26" t="s">
        <v>132</v>
      </c>
      <c r="C205" s="27" t="s">
        <v>196</v>
      </c>
      <c r="D205" s="40">
        <v>131760</v>
      </c>
      <c r="E205" s="40">
        <v>131760</v>
      </c>
      <c r="F205" s="13">
        <f t="shared" si="5"/>
        <v>100</v>
      </c>
      <c r="G205" s="29"/>
    </row>
    <row r="206" spans="2:7" x14ac:dyDescent="0.3">
      <c r="B206" s="31" t="s">
        <v>133</v>
      </c>
      <c r="C206" s="32" t="s">
        <v>139</v>
      </c>
      <c r="D206" s="41" t="str">
        <f>D208</f>
        <v>1750732,75</v>
      </c>
      <c r="E206" s="33">
        <f>E207</f>
        <v>1750732.75</v>
      </c>
      <c r="F206" s="13">
        <f t="shared" si="5"/>
        <v>100</v>
      </c>
      <c r="G206" s="7"/>
    </row>
    <row r="207" spans="2:7" x14ac:dyDescent="0.3">
      <c r="B207" s="31" t="s">
        <v>140</v>
      </c>
      <c r="C207" s="32" t="s">
        <v>198</v>
      </c>
      <c r="D207" s="35" t="str">
        <f>D208</f>
        <v>1750732,75</v>
      </c>
      <c r="E207" s="33">
        <f>E208</f>
        <v>1750732.75</v>
      </c>
      <c r="F207" s="13">
        <f t="shared" si="5"/>
        <v>100</v>
      </c>
      <c r="G207" s="7"/>
    </row>
    <row r="208" spans="2:7" x14ac:dyDescent="0.3">
      <c r="B208" s="36"/>
      <c r="C208" s="32" t="s">
        <v>197</v>
      </c>
      <c r="D208" s="34" t="s">
        <v>279</v>
      </c>
      <c r="E208" s="35">
        <v>1750732.75</v>
      </c>
      <c r="F208" s="13">
        <f t="shared" ref="F208" si="14">E208/D208*100</f>
        <v>100</v>
      </c>
      <c r="G208" s="7"/>
    </row>
    <row r="209" spans="2:10" x14ac:dyDescent="0.3">
      <c r="B209" s="31" t="s">
        <v>140</v>
      </c>
      <c r="C209" s="32" t="s">
        <v>142</v>
      </c>
      <c r="D209" s="34"/>
      <c r="E209" s="34"/>
      <c r="F209" s="13"/>
    </row>
    <row r="210" spans="2:10" x14ac:dyDescent="0.3">
      <c r="B210" s="31" t="s">
        <v>134</v>
      </c>
      <c r="C210" s="32" t="s">
        <v>141</v>
      </c>
      <c r="D210" s="34"/>
      <c r="E210" s="34" t="s">
        <v>142</v>
      </c>
      <c r="F210" s="7"/>
    </row>
    <row r="211" spans="2:10" x14ac:dyDescent="0.3">
      <c r="B211" s="31" t="s">
        <v>140</v>
      </c>
      <c r="C211" s="32" t="s">
        <v>143</v>
      </c>
      <c r="D211" s="34"/>
      <c r="E211" s="34" t="s">
        <v>142</v>
      </c>
      <c r="F211" s="7"/>
      <c r="J211" s="7"/>
    </row>
    <row r="212" spans="2:10" x14ac:dyDescent="0.3">
      <c r="B212" s="36"/>
      <c r="C212" s="32" t="s">
        <v>144</v>
      </c>
      <c r="D212" s="34"/>
      <c r="E212" s="34" t="s">
        <v>142</v>
      </c>
      <c r="F212" s="7"/>
    </row>
    <row r="213" spans="2:10" x14ac:dyDescent="0.3">
      <c r="B213" s="31" t="s">
        <v>134</v>
      </c>
      <c r="C213" s="32" t="s">
        <v>145</v>
      </c>
      <c r="D213" s="34"/>
      <c r="E213" s="34" t="s">
        <v>142</v>
      </c>
    </row>
    <row r="214" spans="2:10" x14ac:dyDescent="0.3">
      <c r="B214" s="31"/>
      <c r="C214" s="32"/>
      <c r="D214" s="34"/>
      <c r="E214" s="34"/>
    </row>
    <row r="215" spans="2:10" ht="36" x14ac:dyDescent="0.3">
      <c r="B215" s="37" t="s">
        <v>146</v>
      </c>
      <c r="C215" s="38"/>
      <c r="D215" s="39"/>
      <c r="E215" s="42">
        <f>E9-E81</f>
        <v>-572485.87999999709</v>
      </c>
      <c r="F215" s="7"/>
      <c r="G215" s="7"/>
    </row>
    <row r="216" spans="2:10" x14ac:dyDescent="0.3">
      <c r="B216" s="37" t="s">
        <v>147</v>
      </c>
      <c r="C216" s="38" t="s">
        <v>4</v>
      </c>
      <c r="D216" s="39"/>
      <c r="E216" s="42">
        <f>E81-E9</f>
        <v>572485.87999999709</v>
      </c>
      <c r="F216" s="7"/>
    </row>
    <row r="217" spans="2:10" x14ac:dyDescent="0.3">
      <c r="B217" s="31" t="s">
        <v>148</v>
      </c>
      <c r="C217" s="32" t="s">
        <v>149</v>
      </c>
      <c r="D217" s="34"/>
      <c r="E217" s="34" t="s">
        <v>185</v>
      </c>
      <c r="F217" s="7"/>
    </row>
    <row r="218" spans="2:10" x14ac:dyDescent="0.3">
      <c r="B218" s="31" t="s">
        <v>148</v>
      </c>
      <c r="C218" s="32" t="s">
        <v>150</v>
      </c>
      <c r="D218" s="34"/>
      <c r="E218" s="34" t="s">
        <v>177</v>
      </c>
    </row>
    <row r="219" spans="2:10" x14ac:dyDescent="0.3">
      <c r="B219" s="31" t="s">
        <v>148</v>
      </c>
      <c r="C219" s="32" t="s">
        <v>151</v>
      </c>
      <c r="D219" s="34" t="s">
        <v>314</v>
      </c>
      <c r="E219" s="33">
        <f>E9</f>
        <v>11005420.180000002</v>
      </c>
      <c r="F219" s="7"/>
    </row>
    <row r="220" spans="2:10" x14ac:dyDescent="0.3">
      <c r="B220" s="31" t="s">
        <v>148</v>
      </c>
      <c r="C220" s="32" t="s">
        <v>152</v>
      </c>
      <c r="D220" s="34" t="s">
        <v>311</v>
      </c>
      <c r="E220" s="33">
        <f>E81</f>
        <v>11577906.059999999</v>
      </c>
      <c r="F220" s="7"/>
    </row>
    <row r="221" spans="2:10" ht="36" x14ac:dyDescent="0.3">
      <c r="B221" s="37" t="s">
        <v>153</v>
      </c>
      <c r="C221" s="38"/>
      <c r="D221" s="39" t="s">
        <v>142</v>
      </c>
      <c r="E221" s="39" t="s">
        <v>142</v>
      </c>
    </row>
    <row r="222" spans="2:10" x14ac:dyDescent="0.3">
      <c r="B222" s="37" t="s">
        <v>154</v>
      </c>
      <c r="C222" s="38" t="s">
        <v>155</v>
      </c>
      <c r="D222" s="39" t="s">
        <v>142</v>
      </c>
      <c r="E222" s="39" t="s">
        <v>313</v>
      </c>
    </row>
    <row r="223" spans="2:10" x14ac:dyDescent="0.3">
      <c r="B223" s="37" t="s">
        <v>156</v>
      </c>
      <c r="C223" s="38" t="s">
        <v>157</v>
      </c>
      <c r="D223" s="39" t="s">
        <v>142</v>
      </c>
      <c r="E223" s="39" t="s">
        <v>313</v>
      </c>
    </row>
    <row r="224" spans="2:10" x14ac:dyDescent="0.3">
      <c r="B224" s="37" t="s">
        <v>158</v>
      </c>
      <c r="C224" s="38"/>
      <c r="D224" s="39" t="s">
        <v>142</v>
      </c>
      <c r="E224" s="39" t="s">
        <v>142</v>
      </c>
    </row>
  </sheetData>
  <sheetProtection selectLockedCells="1" selectUnlockedCells="1"/>
  <mergeCells count="6">
    <mergeCell ref="B6:F6"/>
    <mergeCell ref="B1:F1"/>
    <mergeCell ref="B2:F2"/>
    <mergeCell ref="B3:F3"/>
    <mergeCell ref="B4:F4"/>
    <mergeCell ref="B5:F5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60" firstPageNumber="0" orientation="landscape" r:id="rId1"/>
  <headerFooter alignWithMargins="0">
    <oddHeader>&amp;C&amp;P из &amp;N</oddHeader>
  </headerFooter>
  <rowBreaks count="3" manualBreakCount="3">
    <brk id="82" max="16383" man="1"/>
    <brk id="126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мес отчет</vt:lpstr>
      <vt:lpstr>'мес отчет'!Заголовки_для_печати</vt:lpstr>
      <vt:lpstr>'мес 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</dc:creator>
  <cp:lastModifiedBy>Райля</cp:lastModifiedBy>
  <cp:lastPrinted>2019-01-09T08:25:51Z</cp:lastPrinted>
  <dcterms:created xsi:type="dcterms:W3CDTF">2016-01-13T09:32:02Z</dcterms:created>
  <dcterms:modified xsi:type="dcterms:W3CDTF">2019-01-22T13:09:15Z</dcterms:modified>
</cp:coreProperties>
</file>