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0" yWindow="705" windowWidth="15450" windowHeight="7425"/>
  </bookViews>
  <sheets>
    <sheet name="мес отчет" sheetId="1" r:id="rId1"/>
  </sheets>
  <definedNames>
    <definedName name="_xlnm.Print_Titles" localSheetId="0">'мес отчет'!$7:$7</definedName>
    <definedName name="_xlnm.Print_Area" localSheetId="0">'мес отчет'!$B$1:$F$227</definedName>
  </definedNames>
  <calcPr calcId="162913"/>
</workbook>
</file>

<file path=xl/calcChain.xml><?xml version="1.0" encoding="utf-8"?>
<calcChain xmlns="http://schemas.openxmlformats.org/spreadsheetml/2006/main">
  <c r="D9" i="1" l="1"/>
  <c r="D180" i="1" l="1"/>
  <c r="E180" i="1"/>
  <c r="E102" i="1"/>
  <c r="F98" i="1" l="1"/>
  <c r="F109" i="1" l="1"/>
  <c r="F146" i="1" l="1"/>
  <c r="F111" i="1" l="1"/>
  <c r="F171" i="1" l="1"/>
  <c r="D160" i="1"/>
  <c r="F197" i="1"/>
  <c r="F196" i="1"/>
  <c r="F114" i="1"/>
  <c r="F107" i="1"/>
  <c r="F108" i="1"/>
  <c r="F110" i="1"/>
  <c r="F112" i="1"/>
  <c r="F113" i="1"/>
  <c r="F166" i="1" l="1"/>
  <c r="D142" i="1"/>
  <c r="E84" i="1" l="1"/>
  <c r="E155" i="1" l="1"/>
  <c r="E210" i="1" l="1"/>
  <c r="E94" i="1" l="1"/>
  <c r="D94" i="1"/>
  <c r="D210" i="1" l="1"/>
  <c r="D209" i="1" s="1"/>
  <c r="D206" i="1" l="1"/>
  <c r="E178" i="1"/>
  <c r="D178" i="1"/>
  <c r="E142" i="1"/>
  <c r="E139" i="1"/>
  <c r="D139" i="1"/>
  <c r="F136" i="1" l="1"/>
  <c r="E45" i="1" l="1"/>
  <c r="E129" i="1" l="1"/>
  <c r="D129" i="1"/>
  <c r="E148" i="1" l="1"/>
  <c r="D148" i="1"/>
  <c r="D155" i="1" l="1"/>
  <c r="E175" i="1" l="1"/>
  <c r="D175" i="1"/>
  <c r="F175" i="1" l="1"/>
  <c r="F161" i="1" l="1"/>
  <c r="E160" i="1" l="1"/>
  <c r="D102" i="1" l="1"/>
  <c r="F100" i="1"/>
  <c r="D135" i="1" l="1"/>
  <c r="F167" i="1" l="1"/>
  <c r="F99" i="1" l="1"/>
  <c r="F59" i="1"/>
  <c r="F58" i="1"/>
  <c r="F174" i="1"/>
  <c r="F169" i="1" l="1"/>
  <c r="F148" i="1" l="1"/>
  <c r="E122" i="1" l="1"/>
  <c r="D122" i="1"/>
  <c r="F122" i="1" l="1"/>
  <c r="F78" i="1" l="1"/>
  <c r="E25" i="1" l="1"/>
  <c r="E125" i="1" l="1"/>
  <c r="D125" i="1"/>
  <c r="F125" i="1" l="1"/>
  <c r="E90" i="1" l="1"/>
  <c r="D90" i="1"/>
  <c r="F164" i="1" l="1"/>
  <c r="F91" i="1"/>
  <c r="F92" i="1"/>
  <c r="F93" i="1"/>
  <c r="F97" i="1"/>
  <c r="F85" i="1" l="1"/>
  <c r="F86" i="1"/>
  <c r="E83" i="1"/>
  <c r="D84" i="1"/>
  <c r="D83" i="1" s="1"/>
  <c r="F84" i="1" l="1"/>
  <c r="F75" i="1" l="1"/>
  <c r="F79" i="1"/>
  <c r="F170" i="1"/>
  <c r="F168" i="1"/>
  <c r="E144" i="1" l="1"/>
  <c r="E15" i="1" l="1"/>
  <c r="F121" i="1" l="1"/>
  <c r="F172" i="1"/>
  <c r="F173" i="1"/>
  <c r="F211" i="1"/>
  <c r="D144" i="1" l="1"/>
  <c r="F210" i="1" l="1"/>
  <c r="E10" i="1" l="1"/>
  <c r="F70" i="1" l="1"/>
  <c r="F68" i="1"/>
  <c r="F62" i="1" l="1"/>
  <c r="F74" i="1" l="1"/>
  <c r="F73" i="1"/>
  <c r="F64" i="1"/>
  <c r="F63" i="1"/>
  <c r="F61" i="1"/>
  <c r="F208" i="1"/>
  <c r="F156" i="1"/>
  <c r="F145" i="1"/>
  <c r="F137" i="1"/>
  <c r="F106" i="1"/>
  <c r="F105" i="1"/>
  <c r="F104" i="1"/>
  <c r="F96" i="1"/>
  <c r="F95" i="1"/>
  <c r="E51" i="1"/>
  <c r="F10" i="1"/>
  <c r="E19" i="1"/>
  <c r="F25" i="1" l="1"/>
  <c r="E53" i="1"/>
  <c r="E39" i="1"/>
  <c r="F39" i="1" s="1"/>
  <c r="E35" i="1"/>
  <c r="E31" i="1"/>
  <c r="E209" i="1"/>
  <c r="F209" i="1" s="1"/>
  <c r="E9" i="1" l="1"/>
  <c r="E222" i="1" s="1"/>
  <c r="F35" i="1"/>
  <c r="F31" i="1"/>
  <c r="F9" i="1" l="1"/>
  <c r="F144" i="1" l="1"/>
  <c r="D82" i="1"/>
  <c r="D118" i="1"/>
  <c r="E118" i="1"/>
  <c r="D120" i="1"/>
  <c r="E120" i="1"/>
  <c r="D127" i="1"/>
  <c r="E127" i="1"/>
  <c r="D134" i="1"/>
  <c r="D133" i="1" s="1"/>
  <c r="E135" i="1"/>
  <c r="D154" i="1"/>
  <c r="D153" i="1" s="1"/>
  <c r="D159" i="1"/>
  <c r="D158" i="1" s="1"/>
  <c r="D89" i="1" l="1"/>
  <c r="D88" i="1" s="1"/>
  <c r="D81" i="1" s="1"/>
  <c r="E89" i="1"/>
  <c r="F120" i="1"/>
  <c r="F90" i="1"/>
  <c r="E134" i="1"/>
  <c r="E133" i="1" s="1"/>
  <c r="F135" i="1"/>
  <c r="E82" i="1"/>
  <c r="F83" i="1"/>
  <c r="E154" i="1"/>
  <c r="E153" i="1" s="1"/>
  <c r="F155" i="1"/>
  <c r="F102" i="1"/>
  <c r="F94" i="1"/>
  <c r="D87" i="1" l="1"/>
  <c r="F82" i="1"/>
  <c r="F133" i="1"/>
  <c r="F134" i="1"/>
  <c r="F153" i="1"/>
  <c r="F154" i="1"/>
  <c r="E159" i="1"/>
  <c r="F160" i="1"/>
  <c r="E88" i="1" l="1"/>
  <c r="E87" i="1" s="1"/>
  <c r="F89" i="1"/>
  <c r="E158" i="1"/>
  <c r="F159" i="1"/>
  <c r="E81" i="1" l="1"/>
  <c r="F158" i="1"/>
  <c r="F88" i="1"/>
  <c r="F87" i="1" l="1"/>
  <c r="F81" i="1" l="1"/>
  <c r="E223" i="1"/>
  <c r="E219" i="1" l="1"/>
  <c r="E218" i="1"/>
</calcChain>
</file>

<file path=xl/sharedStrings.xml><?xml version="1.0" encoding="utf-8"?>
<sst xmlns="http://schemas.openxmlformats.org/spreadsheetml/2006/main" count="453" uniqueCount="322">
  <si>
    <t>Ед.Изм.: руб.</t>
  </si>
  <si>
    <t>Классификация</t>
  </si>
  <si>
    <t>Налоговые и неналоговые доходы</t>
  </si>
  <si>
    <t>\ \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</si>
  <si>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</si>
  <si>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\1010201001\182\0000\110 \</t>
  </si>
  <si>
    <t>\1010201001\182\1000\110 \</t>
  </si>
  <si>
    <t>\1010201001\182\3000\110 \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</si>
  <si>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</si>
  <si>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\1010202001\182\0000\110 \</t>
  </si>
  <si>
    <t>\1010202001\182\1000\110 \</t>
  </si>
  <si>
    <t>\1010202001\182\3000\110 \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</si>
  <si>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</si>
  <si>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\1010203001\182\0000\110 \</t>
  </si>
  <si>
    <t>\1010203001\182\3000\110 \</t>
  </si>
  <si>
    <t>\1010203001\182\4000\110 \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</si>
  <si>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</si>
  <si>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\1010204001\182\0000\110 \</t>
  </si>
  <si>
    <t xml:space="preserve">                              </t>
  </si>
  <si>
    <t>Единый сельскохозяйственный налог</t>
  </si>
  <si>
    <t>\1050301001\182\0000\110 \</t>
  </si>
  <si>
    <t>\1050301001\182\1000\110 \</t>
  </si>
  <si>
    <t>\1050301001\182\3000\110 \</t>
  </si>
  <si>
    <t>Единый сельскохозяйственный налог (за налоговые периоды, истекшие до 1 января 2011 года)</t>
  </si>
  <si>
    <t>\1050302001\182\1000\110 \</t>
  </si>
  <si>
    <t>\1050302001\182\2000\110 \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</si>
  <si>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</si>
  <si>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\1060103010\182\0000\110 \</t>
  </si>
  <si>
    <t>\1060103010\182\1000\110 \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</si>
  <si>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</si>
  <si>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\1060603310\182\0000\110 \</t>
  </si>
  <si>
    <t>\1060603310\182\1000\110 \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</si>
  <si>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</si>
  <si>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\1060604310\182\0000\110 \</t>
  </si>
  <si>
    <t>\1060604310\182\1000\110 \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</si>
  <si>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</si>
  <si>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\1080402001\791\0000\110 \</t>
  </si>
  <si>
    <t>\1080402001\791\1000\110 \</t>
  </si>
  <si>
    <t>Земельный налог (по обязательствам, возникшим до 1 января 2006 года), мобилизуемый на территориях поселений</t>
  </si>
  <si>
    <t>\1090405310\182\0000\110 \</t>
  </si>
  <si>
    <t>\1090405310\182\1000\110 \</t>
  </si>
  <si>
    <t>Доходы, поступающие в порядке возмещения расходов, понесенных в связи с эксплуатацией имущества поселений</t>
  </si>
  <si>
    <t>\1130206510\791\0000\130\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</si>
  <si>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</si>
  <si>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\1110501310\706\0000\120 \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</si>
  <si>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</si>
  <si>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</si>
  <si>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\1110503510\706\0000\120 \</t>
  </si>
  <si>
    <t>Прочие доходы от компенсации затрат бюджетов поселений</t>
  </si>
  <si>
    <t>Прочие неналоговые доходы бюджетов поселений</t>
  </si>
  <si>
    <t>Дотации бюджетам поселений на выравнивание бюджетной обеспеченности</t>
  </si>
  <si>
    <t>Дотации бюджетам поселений на поддержку мер по обеспечению сбалансированности бюджетов</t>
  </si>
  <si>
    <t>программа на обеспечение мероприятий по переселению граждан из аварийного жилья</t>
  </si>
  <si>
    <t>\2020208810\700\0004\151 \</t>
  </si>
  <si>
    <t>\2020208910\700\0004\151 \</t>
  </si>
  <si>
    <t>Субсидии бюджетам поселений на осуществления дорожной деятельности.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</si>
  <si>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</si>
  <si>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Прочие безвозмездные поступления в бюджеты поселений от бюджетов муниципальных районов</t>
  </si>
  <si>
    <t>Возврат остатков субсидий, субвенций и  иных межбюджетных трансфертов, имеющих целевое назначение прошлых лет из бюджетов поселений</t>
  </si>
  <si>
    <t>Расходы</t>
  </si>
  <si>
    <t>\\\\\ \</t>
  </si>
  <si>
    <t>Функционирование высшего должностного лица субъекта Российской Федерации и муниципального образования</t>
  </si>
  <si>
    <t>\0102\\\\\\\\\ \</t>
  </si>
  <si>
    <t>Глава муниципального образования</t>
  </si>
  <si>
    <t>\0102\791\\\\\\\\ \</t>
  </si>
  <si>
    <t>Фонд оплаты труда и страховые взносы</t>
  </si>
  <si>
    <t>Заработная плата</t>
  </si>
  <si>
    <t>Расходы, не связанные с доведением государственных заданий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</si>
  <si>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</si>
  <si>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\0104\\\\\\\\\ \</t>
  </si>
  <si>
    <t>Центральный аппарат</t>
  </si>
  <si>
    <t>\0104\791\99\0\\\\\\\ \</t>
  </si>
  <si>
    <t>\0104\791\99\0\0204\\\\\\\ \</t>
  </si>
  <si>
    <t>Заработная плата лиц, замещающих должности муниципальной службы</t>
  </si>
  <si>
    <t>Услуги связи</t>
  </si>
  <si>
    <t>Уплата налога на имущество организаций и земельного налога</t>
  </si>
  <si>
    <t>Уплата налогов, входящих в группу налога на имущество</t>
  </si>
  <si>
    <t>Уплата прочих налогов, сборов и иных платежей</t>
  </si>
  <si>
    <t>Уплата иных налогов</t>
  </si>
  <si>
    <t>Прочая закупка товаров, работ и услуг для государственных (муниципальных) нужд</t>
  </si>
  <si>
    <t>Мобилизационная и вневойсковая подготовка</t>
  </si>
  <si>
    <t>\0203\\\\\\\\\ \</t>
  </si>
  <si>
    <t>Осуществление первичного воинского учета на территориях, где отсутствуют военные комиссариаты</t>
  </si>
  <si>
    <t>\0203\791\0013600\\\\\\\ \</t>
  </si>
  <si>
    <t>\0203\791\0013600\121\\\\\\ \</t>
  </si>
  <si>
    <t xml:space="preserve"> \0409\</t>
  </si>
  <si>
    <t>Другие вопросы в области национальной экономики</t>
  </si>
  <si>
    <t>\0412\\\\\\\\\ \</t>
  </si>
  <si>
    <t>Жилищное хозяйство</t>
  </si>
  <si>
    <t>\0501\\\\\\\\\ \</t>
  </si>
  <si>
    <t>Капитальный ремонт государственного жилищного фонда субъектов Российской Федерации и муниципального жилищного фонда</t>
  </si>
  <si>
    <t>Благоустройство</t>
  </si>
  <si>
    <t>\0503\\\\\\\\\ \</t>
  </si>
  <si>
    <t>\0503\791\\\\\ \</t>
  </si>
  <si>
    <t>Прочие мероприятия по благоустройству городских округов и поселений</t>
  </si>
  <si>
    <t>\0503\791\22\1\0605\\\\\\\ \</t>
  </si>
  <si>
    <t>Средства массовой информации</t>
  </si>
  <si>
    <t>Прочие межбюджетные трансферты общего характера</t>
  </si>
  <si>
    <t>Условно утвержденные расходы</t>
  </si>
  <si>
    <t>801120011013 Бюджет СП Ольховский сельсовет МР Уфимский район</t>
  </si>
  <si>
    <t>Назначено</t>
  </si>
  <si>
    <t>касса</t>
  </si>
  <si>
    <t>% исполнения</t>
  </si>
  <si>
    <t>\1403\\\\\\\\\\\\ \</t>
  </si>
  <si>
    <t>Непрограммные расходы</t>
  </si>
  <si>
    <t>\9999\\\\\\\\\\\\ \</t>
  </si>
  <si>
    <t xml:space="preserve"> </t>
  </si>
  <si>
    <t>\9999\791\99\\\\\\\\\\ \</t>
  </si>
  <si>
    <t>\9999\791\99\0\\\\\\\\\ \</t>
  </si>
  <si>
    <t>\9999\791\99\0\9999\\\\\\\\ \</t>
  </si>
  <si>
    <t>ПРОФИЦИТ БЮДЖЕТА (со знаком "плюс"), ДЕФИЦИТ БЮДЖЕТА (со знаком "минус")</t>
  </si>
  <si>
    <t>ИСТОЧНИКИ ФИНАНСИРОВАНИЯ</t>
  </si>
  <si>
    <t>Прочие остатки денежных средств бюджетов сельских поселений</t>
  </si>
  <si>
    <t>\0105020110\791\0000\001 \</t>
  </si>
  <si>
    <t>\0105020110\791\0000\002 \</t>
  </si>
  <si>
    <t>\0105020110\791\0000\510 \</t>
  </si>
  <si>
    <t>\0105020110\791\0000\610 \</t>
  </si>
  <si>
    <t>ИЗМЕНЕНИЕ ОСТАТКОВ СРЕДСТВ БЮДЖЕТА НА СЧЕТАХ В БАНКАХ В РУБЛЯХ И В ВАЛЮТЕ</t>
  </si>
  <si>
    <t>Остатки на начало года</t>
  </si>
  <si>
    <t xml:space="preserve"> \510013-01 \ </t>
  </si>
  <si>
    <t>Остатки на конец отч.периода</t>
  </si>
  <si>
    <t xml:space="preserve"> \510023-01 \ </t>
  </si>
  <si>
    <t>Проверочная запись</t>
  </si>
  <si>
    <t>\1060103010\182\2100\110 \</t>
  </si>
  <si>
    <t>\1060103010\182\4000\110 \</t>
  </si>
  <si>
    <t>\1060604310\182\2100\110 \</t>
  </si>
  <si>
    <t>финансирование расходов на содержание органов местного самоуправления поселений</t>
  </si>
  <si>
    <t>\1060604310\182\4000\110 \</t>
  </si>
  <si>
    <t>1110502510\706\0000\120</t>
  </si>
  <si>
    <t>Доходы от продажи земельных участков, находящихся в собственности поселений(за исключением земельных участков муниципальных, бюджетных и автономных учреждений)</t>
  </si>
  <si>
    <t>Невыяненные поступления, зачисляемые в бюджеты сельских поселений</t>
  </si>
  <si>
    <t>1170105010\791\0000\180\</t>
  </si>
  <si>
    <t>Средства самообложения граждан, зачисляемые в бюджеты сельских поселений</t>
  </si>
  <si>
    <t>Безвозмездные поступления от бюджетов</t>
  </si>
  <si>
    <t>1300749,02</t>
  </si>
  <si>
    <t>Поступления в бюджеты поселений от физических лиц на финансовое обеспечение реализации проектов развития общественной инфраструктуры, основанных на местных инициативах</t>
  </si>
  <si>
    <t>\1010201001\182\4000\110 \</t>
  </si>
  <si>
    <t>104349,51</t>
  </si>
  <si>
    <t>\0501\700\22\1\06\03610\\\\\\\ \</t>
  </si>
  <si>
    <t>\1403\791\22\\\\\\\\\\ \</t>
  </si>
  <si>
    <t>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вопросов местного значения сельского поселения, всего</t>
  </si>
  <si>
    <t>\1060603310\182\4000\110 \</t>
  </si>
  <si>
    <t>\1010201001\182\2100\110 \</t>
  </si>
  <si>
    <t>\1050301001\182\2100\110 \</t>
  </si>
  <si>
    <t>\0801\791\22\1\\11\44090\\</t>
  </si>
  <si>
    <t>\1110501305\706\0000\120 \</t>
  </si>
  <si>
    <r>
      <t xml:space="preserve"> \0104\791\22\1\17\02040\</t>
    </r>
    <r>
      <rPr>
        <b/>
        <sz val="14"/>
        <rFont val="Times New Roman"/>
        <family val="1"/>
        <charset val="204"/>
      </rPr>
      <t>242</t>
    </r>
    <r>
      <rPr>
        <sz val="14"/>
        <rFont val="Times New Roman"/>
        <family val="1"/>
        <charset val="204"/>
      </rPr>
      <t xml:space="preserve">\ </t>
    </r>
  </si>
  <si>
    <t>\0102\791\22\00203\121\\\\\\ \</t>
  </si>
  <si>
    <t>\0104\791\\\\\\ \</t>
  </si>
  <si>
    <t>\2023511810\791\0000\151 \</t>
  </si>
  <si>
    <t xml:space="preserve"> \0104\791\22\1\17\02040\244\</t>
  </si>
  <si>
    <t>\0104\791\22\1\17\02040\851\\\\\\ \</t>
  </si>
  <si>
    <t>\0104\791\22\1\17\02040\852\\\\\\ \</t>
  </si>
  <si>
    <t>\0501\791\22\1\06\03610\\\\\\\ \</t>
  </si>
  <si>
    <t>\2020221610\791\0000\151 \</t>
  </si>
  <si>
    <t>\0107\791\99\0\00\00220\244\290.8\РК.380.06.1\15101</t>
  </si>
  <si>
    <t>\0104\791\22\1\17\02040\853\\\\\\ \</t>
  </si>
  <si>
    <t xml:space="preserve"> \0104\791\22\1\17\02040\853\292\ФЗ.131.03.141\\15101\\0 013-1112</t>
  </si>
  <si>
    <t>Расходы, не связанные с доведениемпроведением выборов местного значения</t>
  </si>
  <si>
    <t xml:space="preserve"> \0104\791\22\1\17\02040\853\295\ФЗ.131.03.141\\15101\\0 013-1112</t>
  </si>
  <si>
    <t>\1110507510\706\0000\120 \</t>
  </si>
  <si>
    <t>Доходы от сдачи в аренду имущества, составляющего казну поселений(за исключением земельных участков)</t>
  </si>
  <si>
    <t xml:space="preserve"> \2024001410\791\0000\151 013-1112\ </t>
  </si>
  <si>
    <t>\1130299510\791\1708\130 \</t>
  </si>
  <si>
    <t>\0111\\\\\\\\\ \</t>
  </si>
  <si>
    <t>Резервный фонд</t>
  </si>
  <si>
    <t xml:space="preserve">\0203\791\99\0\00\51180\121\211\ФЗ.53.98.1\\17304\\ 012-1112\ </t>
  </si>
  <si>
    <t xml:space="preserve">\0203\791\99\0\00\51180\129\213\ФЗ.53.98.1\\17304\\ 012-1112\ </t>
  </si>
  <si>
    <t xml:space="preserve"> \0203\791\99\0\00\51180\244\340.3\ФЗ.53.98.1\\17304\\ 012-1112\ </t>
  </si>
  <si>
    <t xml:space="preserve"> \0102\791\22\1\17\02030\121\211\ФЗ131.03.141\\16802\\ 013-111210</t>
  </si>
  <si>
    <t xml:space="preserve"> \0102\791\22\1\17\02030\129\213\ФЗ131.03.141\\16801\\013-111210</t>
  </si>
  <si>
    <t>\0104\791\22\1\17\02040\121\211\ФЗ.131.03.141\\16802\\\013-111210</t>
  </si>
  <si>
    <t xml:space="preserve"> \0104\791\22\1\17\02040\129\213\ФЗ.131.03.141\\16801\\ 013-111210</t>
  </si>
  <si>
    <r>
      <t>\0104\791\22\1\17\02040\</t>
    </r>
    <r>
      <rPr>
        <b/>
        <sz val="14"/>
        <rFont val="Times New Roman"/>
        <family val="1"/>
        <charset val="204"/>
      </rPr>
      <t>242\221\</t>
    </r>
    <r>
      <rPr>
        <sz val="14"/>
        <rFont val="Times New Roman"/>
        <family val="1"/>
        <charset val="204"/>
      </rPr>
      <t>ФЗ.131.03.141\\16801\\ 013-111210</t>
    </r>
  </si>
  <si>
    <r>
      <t xml:space="preserve"> \0104\791\22\1\17\02040\</t>
    </r>
    <r>
      <rPr>
        <b/>
        <sz val="14"/>
        <rFont val="Times New Roman"/>
        <family val="1"/>
        <charset val="204"/>
      </rPr>
      <t>242\226.7\</t>
    </r>
    <r>
      <rPr>
        <sz val="14"/>
        <rFont val="Times New Roman"/>
        <family val="1"/>
        <charset val="204"/>
      </rPr>
      <t>ФЗ.131.03.141\\16801\\ 013-111210</t>
    </r>
  </si>
  <si>
    <t>\0104\791\22\1\17\02040\244\221\ФЗ.131.03.141\\16801\\ 013-111210</t>
  </si>
  <si>
    <t xml:space="preserve"> \0104\791\22\1\17\02040\244\223.1\ФЗ.131.03.141\\16801\\013-111210</t>
  </si>
  <si>
    <t xml:space="preserve">  \0104\791\22\1\17\02040\244\223.4\ФЗ.131.03.141\\16801\\0 013-111210</t>
  </si>
  <si>
    <t xml:space="preserve">  \0104\791\22\1\17\02040\244\223.6\ФЗ.131.03.141\\16801\\ 013-111210</t>
  </si>
  <si>
    <t xml:space="preserve"> \0104\791\22\1\17\02040\244\225.1\ФЗ.131.03.141\\16801\\013-111210</t>
  </si>
  <si>
    <t>\0104\791\22\1\17\02040\244\225.6\ФЗ.131.03.141\\16801\\ 013-111210</t>
  </si>
  <si>
    <t>\0104\791\22\1\17\02040\244\227\ФЗ.131.03.141\\16801\\ 013-111210</t>
  </si>
  <si>
    <t xml:space="preserve">  \0104\791\22\1\17\02040\244\346\ФЗ.131.03.141\\16801\\ 013-111210</t>
  </si>
  <si>
    <t xml:space="preserve"> \0104\791\22\1\17\02040\851\291\ФЗ.131.03.141\\16801\\013-111210</t>
  </si>
  <si>
    <t xml:space="preserve"> \0104\791\22\1\17\02040\852\291\ФЗ.131.03.141\\16801\\013-111210</t>
  </si>
  <si>
    <t xml:space="preserve"> \0501\791\22\1\06\03610\244\225.6\ФК.188.04.3\\16604\\ 013-111210\ </t>
  </si>
  <si>
    <t>\0503\791\22\1\09\06050\244\223.6\ФЗ.131.03.11\\16513\\ \013-1112010</t>
  </si>
  <si>
    <t>\0503\791\22\1\09\06050\244\227\ФЗ.131.03.11\\16513\\013-111210 \</t>
  </si>
  <si>
    <t xml:space="preserve"> \0503\791\22\1\09\06050\244\346\ФЗ.131.03.11\\16513\\ 013-111210\ </t>
  </si>
  <si>
    <t xml:space="preserve"> \1202\791\22\1\12\64450\244\226.10\ФЗ.131.03.140\\16817\\ 013-111210\ </t>
  </si>
  <si>
    <t>\0111\791\99\0\00\07500\870\297\ФЗ.131.03.128\\16801\\013-111110</t>
  </si>
  <si>
    <t>\0409\791\22\1\05\03150\244\225.1\ФЗ.131.03.62\\16752\\013-111205 \</t>
  </si>
  <si>
    <t xml:space="preserve"> \0104\791\22\1\17\02040\121\266\ФЗ.131.03.141\\16802\\013-111210 </t>
  </si>
  <si>
    <t>\1010203001\182\2100\110 \</t>
  </si>
  <si>
    <t xml:space="preserve"> \2196001010\791\0000\150 \ </t>
  </si>
  <si>
    <t xml:space="preserve"> \0104\791\22\1\17\02040\242\312\ФЗ.131.03.141\\15101\\0 013-1112</t>
  </si>
  <si>
    <t xml:space="preserve"> \0104\791\22\1\17\02040\244\226.10\ФЗ.131.03.141\\16801\\ 013-111210 </t>
  </si>
  <si>
    <t>Иные расходы, относящиеся к прочим (имущество казны)</t>
  </si>
  <si>
    <r>
      <t xml:space="preserve"> \</t>
    </r>
    <r>
      <rPr>
        <b/>
        <sz val="12"/>
        <rFont val="Times New Roman"/>
        <family val="1"/>
        <charset val="204"/>
      </rPr>
      <t>0113</t>
    </r>
    <r>
      <rPr>
        <b/>
        <sz val="14"/>
        <rFont val="Times New Roman"/>
        <family val="1"/>
        <charset val="204"/>
      </rPr>
      <t xml:space="preserve">\791\90\0\00\09040\244\ </t>
    </r>
  </si>
  <si>
    <r>
      <t xml:space="preserve"> \</t>
    </r>
    <r>
      <rPr>
        <sz val="12"/>
        <rFont val="Times New Roman"/>
        <family val="1"/>
        <charset val="204"/>
      </rPr>
      <t>0113</t>
    </r>
    <r>
      <rPr>
        <sz val="14"/>
        <rFont val="Times New Roman"/>
        <family val="1"/>
        <charset val="204"/>
      </rPr>
      <t xml:space="preserve">\791\99\0\00\09040\244\223.1\ФЗ.131.03.126\16505\\ 013-1112\ </t>
    </r>
  </si>
  <si>
    <t xml:space="preserve">\0605\791\22\1\18\41200\244\312\ФЗ131.03.110\\16617\\ 013-111210\ </t>
  </si>
  <si>
    <t>\0503\791\22\1\09\74040\244\225.1\РП.67.12.1\\16513\\011-1112</t>
  </si>
  <si>
    <t>\0503\791\22\1\09\06050\243\226.10\ФЗ.131.03.11\\16513\\ 013-111210\</t>
  </si>
  <si>
    <t xml:space="preserve"> \2024999910\791\7231\150 013-111205\</t>
  </si>
  <si>
    <t xml:space="preserve">\2070503010\791\2072\150 013-1112\ </t>
  </si>
  <si>
    <t>\1010203001\182\1000\110 \</t>
  </si>
  <si>
    <t>\0412\791\22\1\14\\74000\540\251.1\ФЗ.131.03.62\\17805\\</t>
  </si>
  <si>
    <t xml:space="preserve">Прочие межбюджетные трансферты </t>
  </si>
  <si>
    <t>\1171403010\791\0000\150\</t>
  </si>
  <si>
    <t>\0605\791\22\1\18\74040\244\312\РП.67.12.1\\16513\\011-1112</t>
  </si>
  <si>
    <t>\0605\791\22\1\18\</t>
  </si>
  <si>
    <t>\0107\791\99\0\00\00220\880\297\РК.380.06.1\16801</t>
  </si>
  <si>
    <t>\0503\791\22\1\09\06050\244\312\ФЗ.131.03.11\\16513\\ 013-111210\</t>
  </si>
  <si>
    <t xml:space="preserve">  \0104\791\22\1\17\02040\244\312\ФЗ.131.03.141\\16801\\ 013-111210</t>
  </si>
  <si>
    <t>\0503\791\22\1\09\06050\244\226.10\ФЗ.131.03.11\\16513\\013-111210 \</t>
  </si>
  <si>
    <t>\1140602510\706\0000\430 \</t>
  </si>
  <si>
    <t>Единый сельскохозяйственный налог( пени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</si>
  <si>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поселений(пени)</t>
  </si>
  <si>
    <t>Земельный налог с организаций, обладающих земельным участком, расположенным в границах поселений (сумма платежа)</t>
  </si>
  <si>
    <t>Земельный налог с организаций, обладающих земельным участком, расположенным в границах поселений (пени по соответствующему платежу)</t>
  </si>
  <si>
    <t>Земельный налог с физических лиц, обладающих земельным участком, расположенным в границах поселений (сумма платежа)</t>
  </si>
  <si>
    <t>Земельный налог с физических лиц, обладающих земельным участком, расположенным в границах поселений (пени по соответствующему платежу)</t>
  </si>
  <si>
    <t>Поступления в бюджеты поселений от физических лиц на финансовое обеспечение реализации проектов развития общественной инфраструктуры, основанных на местных инициативах( щебенение дорог)</t>
  </si>
  <si>
    <t>Прочие межбюджетные трансферты, передаваемые бюджетам сельских поселений(Иные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поселений)</t>
  </si>
  <si>
    <t>Прочие межбюджетные трансферты, передаваемые бюджетам сельских поселений(Иные межбюджетные трансферты на расходные обязательства, возникающие при выполнении полномочий органов местного самоуправления по вопросам местного самоуправления</t>
  </si>
  <si>
    <t>Прочие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соглашению</t>
  </si>
  <si>
    <t>\0412\791\22\1\07\03330\244\226.2\ФЗ.131.03.122\\16618\\ \ 0 013-1112</t>
  </si>
  <si>
    <t>\1130299510\791\1706\130 \</t>
  </si>
  <si>
    <t>Прочие доходы от компенсации затрат бюджета сельских поселений(возврат средств бюджета, не использованных в предыдущем отчетном году)</t>
  </si>
  <si>
    <t>Поступления в бюджеты поселений от юридических лиц на финансовое обеспечение реализации проектов развития общественной инфраструктуры, основанных на местных инициативах</t>
  </si>
  <si>
    <t xml:space="preserve"> \0104\791\22\1\17\02040\244\349\ФЗ.131.03.141\\16801\\013-111210</t>
  </si>
  <si>
    <t>\1010202001\182\2100\110 \</t>
  </si>
  <si>
    <t>\2070503010\791\6200\150</t>
  </si>
  <si>
    <t>\2070503010\791\6300\150</t>
  </si>
  <si>
    <r>
      <t xml:space="preserve"> \</t>
    </r>
    <r>
      <rPr>
        <sz val="12"/>
        <rFont val="Times New Roman"/>
        <family val="1"/>
        <charset val="204"/>
      </rPr>
      <t>0113</t>
    </r>
    <r>
      <rPr>
        <sz val="14"/>
        <rFont val="Times New Roman"/>
        <family val="1"/>
        <charset val="204"/>
      </rPr>
      <t xml:space="preserve">\791\99\0\00\09040\244\223.4\ФЗ.131.03.126\16505\\ 013-1112\ </t>
    </r>
  </si>
  <si>
    <t>\0412\791\24\1\03\03380\244\226.2\ФЗ.131.03.122\\16618\\ \ 0 013-1112</t>
  </si>
  <si>
    <t>\0412\791\22\1\07\03330\244\226.10\ФЗ.131.03.122\\16618\\ \ 0 013-1112</t>
  </si>
  <si>
    <t>\1090405310\182\2100\110 \</t>
  </si>
  <si>
    <t xml:space="preserve"> \0104\791\22\1\17\02040\242\225.2\ФЗ.131.03.141\\16801\\ 013-111210</t>
  </si>
  <si>
    <r>
      <t xml:space="preserve"> \0104\791\22\1\17\02040\</t>
    </r>
    <r>
      <rPr>
        <b/>
        <sz val="14"/>
        <rFont val="Times New Roman"/>
        <family val="1"/>
        <charset val="204"/>
      </rPr>
      <t>242\225.6\</t>
    </r>
    <r>
      <rPr>
        <sz val="14"/>
        <rFont val="Times New Roman"/>
        <family val="1"/>
        <charset val="204"/>
      </rPr>
      <t>ФЗ.131.03.141\\16801\\ 013-111210</t>
    </r>
  </si>
  <si>
    <t xml:space="preserve"> \0104\791\22\1\17\02040\242\226.10\ФЗ.131.03.141\\15101\\0 013-1112</t>
  </si>
  <si>
    <t>Защита населения и территории от чрезвычайных ситуаций природного и техногенного характера, гражданская оборона</t>
  </si>
  <si>
    <t>\0309\791\22\1\03\21920\\\\\\\ \</t>
  </si>
  <si>
    <t>участие в предупреждении и ликвидации последствий чрезвычайных ситуаций в границах сельского поселения</t>
  </si>
  <si>
    <t xml:space="preserve"> \0309\791\22\1\03\21920\244\346\ФЗ.131.03.120\\16021\\ 013-1112\ </t>
  </si>
  <si>
    <t>Увеличение стоимости материальных запасов</t>
  </si>
  <si>
    <t>Мероприятия по профилактике терроризма и экстремизма</t>
  </si>
  <si>
    <t>\0314\791\22\1\01\24700\\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</si>
  <si>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сельского поселения</t>
  </si>
  <si>
    <t>роведение мероприятий для детей и молодежи</t>
  </si>
  <si>
    <t>Проведение мероприятий для детей и молодежи</t>
  </si>
  <si>
    <t>\0707\791\431100\\\\\\\ \</t>
  </si>
  <si>
    <t>Расходы, связанные с выполнением работ</t>
  </si>
  <si>
    <t>\0801\791\22\1\11\44090\244\225.6\РЗ.18/19.93.9\16508\\ 013-111210</t>
  </si>
  <si>
    <t>Физическая культура</t>
  </si>
  <si>
    <t>Увеличение стоимости основных средств</t>
  </si>
  <si>
    <t>1101\791\22</t>
  </si>
  <si>
    <t xml:space="preserve">  \0104\791\22\1\17\02040\244\223.8\ФЗ.131.03.141\\16801\\ 013-111210</t>
  </si>
  <si>
    <t>\2021600110\791\0000\150 \</t>
  </si>
  <si>
    <t xml:space="preserve"> \1403\791\22\1\14\74000\540\251.1\РЗ.203.05.4\\17901\\ 013-1112\ </t>
  </si>
  <si>
    <t>9700</t>
  </si>
  <si>
    <t xml:space="preserve"> \1403\791\22\1\14\74000\540\251.1\ФЗ.131.03.128\\17804\\ 013-1112\ </t>
  </si>
  <si>
    <t xml:space="preserve">\2021600210\791\0000\151 013-1112\ </t>
  </si>
  <si>
    <t>\1060603310\182\2100\110 \</t>
  </si>
  <si>
    <t xml:space="preserve"> \0104\791\22\1\17\02040\244\225.2\ФЗ.131.03.141\\16801\\013-111210</t>
  </si>
  <si>
    <t xml:space="preserve"> \2024999910\791\7201\150\ 011-1112\ (СДК)</t>
  </si>
  <si>
    <t>\0801\791\22\1\11\S2010\244\312\РП.214.19.1\\16508\\</t>
  </si>
  <si>
    <t xml:space="preserve">\0314\791\22\1\01\24700\244\226.10\ФЗ.35.06.2\\16610\\ 013-111210\ </t>
  </si>
  <si>
    <t>\0503\791\22\1\09\06050\243\226.3\ФЗ.131.03.11\\16513\\ \</t>
  </si>
  <si>
    <t xml:space="preserve"> \0309\791\22\1\03\21920\321\262\ФЗ.68.94.4\\16612\\ 013-1112\ </t>
  </si>
  <si>
    <t>\0503\791\22\1\09\21950\244\225.1\ФЗ.131.03.11\\16513\\ \013-1112010</t>
  </si>
  <si>
    <t>\2024999910\791\7404\150 \</t>
  </si>
  <si>
    <t>\2020499910\791\7204\150  011-1112</t>
  </si>
  <si>
    <t>Фонд оплаты труда</t>
  </si>
  <si>
    <t xml:space="preserve"> и страховые взносы</t>
  </si>
  <si>
    <t xml:space="preserve"> \0104\791\22\1\17\02040\242\346\ФЗ.131.03.141\\15101\\0 013-1112</t>
  </si>
  <si>
    <t>\0801\791\22\1\11\S2040\111\211\\РЗ.18/19.93.9\\16508  011-1112</t>
  </si>
  <si>
    <t>\0801\791\22\1\11\S2040\119\213\\РЗ.18/19.93.9\\16508  011-1112  011-1112</t>
  </si>
  <si>
    <t>\1170505010\791\1805\180 \</t>
  </si>
  <si>
    <t>\0503\791\22\1\09\74040\244\226.10\РП.67.12.1\\16513\\011-1112</t>
  </si>
  <si>
    <t xml:space="preserve">\0707\791\22\1\10\43110\244\226.10\ФЗ.131.03.33\\15013\\ 013-1112\ </t>
  </si>
  <si>
    <t>\0503\791\22\1\09\06050\244\225.6\ФЗ.131.03.11\\16513\\ \013-1112010</t>
  </si>
  <si>
    <t>\0801\791\22\1\11\44090\119\213\РЗ.18/19.93.9\16508\\ 013-111210</t>
  </si>
  <si>
    <t>1160202002\706\0000\140\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</si>
  <si>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актов.</t>
  </si>
  <si>
    <t>\0801\791\22\1\11\44090\111\211\РЗ.18/19.93.9\16508\\ 013-111210</t>
  </si>
  <si>
    <r>
      <t xml:space="preserve"> \</t>
    </r>
    <r>
      <rPr>
        <sz val="12"/>
        <rFont val="Times New Roman"/>
        <family val="1"/>
        <charset val="204"/>
      </rPr>
      <t>0113</t>
    </r>
    <r>
      <rPr>
        <sz val="14"/>
        <rFont val="Times New Roman"/>
        <family val="1"/>
        <charset val="204"/>
      </rPr>
      <t xml:space="preserve">\791\99\0\00\09040\243\225.3\ФЗ.131.03.126\16505\\ 013-1112\ </t>
    </r>
  </si>
  <si>
    <t>\0501\791\22\1\06\98210\633\246\РЗ.250.05.2\\16604\</t>
  </si>
  <si>
    <t>\0801\791\22\1\11\44090\244\226.3\РЗ.18/19.93.9\16508\\ 013-111210(ПБС СП)</t>
  </si>
  <si>
    <t>\0801\791\22\1\11\44090\243\226.3\РЗ.18/19.93.9\16508\\ 013-111210(ПБС СП)</t>
  </si>
  <si>
    <t xml:space="preserve"> \0409\791\11\1\01\S2160\244\225.6\РП.18.14.1\\16752\\0 011-1112</t>
  </si>
  <si>
    <t>\2024999910\791\7216\150 \    011-1112\</t>
  </si>
  <si>
    <t>\2029005410\791\0000\150 \ 013-111205</t>
  </si>
  <si>
    <t>\0801\791\22\1\14\74000\540\251.1\ФЗ.131.03.62\\17806\( ПБС СП)</t>
  </si>
  <si>
    <t>\0801\791\22\1\11\44090\243\225.3\РЗ.18/19.93,.9\16508\\ 013-111210</t>
  </si>
  <si>
    <t>\0801\791\22\1\11\44090\244\225.2\РЗ.18/19.93.9\16508\\ 013-111210</t>
  </si>
  <si>
    <t>\0503\791\22\1\09\06050\244\222\ФЗ.131.03.11\\16513\\ \013-1112010</t>
  </si>
  <si>
    <t xml:space="preserve"> \0503\791\22\1\09\06050\244\343.2\ФЗ.131.03.11\\16513\\ 013-111210\ </t>
  </si>
  <si>
    <t>\1101\791\22\1\02\41870\244\346\РЗ.68.08.3\\16510\</t>
  </si>
  <si>
    <t xml:space="preserve"> \0104\791\22\1\17\21950\244\226.9\ФЗ.131.03.141\\16801\\ 013-111210 </t>
  </si>
  <si>
    <t>\0409\791\22\1\05\03150\244\225.6\ФЗ.131.03.62\\16752\\013-111205 \</t>
  </si>
  <si>
    <t>\0503\791\17\1\01\S2481\244\226.10\РП.69.19.1\\16513\\ \</t>
  </si>
  <si>
    <t xml:space="preserve">  \0104\791\22\1\17\02040\244\343.2\ФЗ.131.03.141\\16801\\ 013-111210</t>
  </si>
  <si>
    <t>\0801\791\22\1\11\44090\244\225.6\РЗ.18/19.93.9\16508\\ 013-111210(СДК)</t>
  </si>
  <si>
    <t>\0801\791\22\1\11\44090\244\223.6\РЗ.18/19.93.9\16508\\ 013-111210(СДК)</t>
  </si>
  <si>
    <t>\0801\791\22\1\11\44090\244\223.4\РЗ.18/19.93.9\16508\\ 013-111210(СДК)</t>
  </si>
  <si>
    <t>\0801\791\22\1\11\44090\244\223.1\РЗ.18/19.93.9\16508\\ 013-111210(СДК)</t>
  </si>
  <si>
    <t>\0801\791\22\1\11\44090\242\226.7\РЗ.18/19.93.9\16508\\ 013-111210(СДК)</t>
  </si>
  <si>
    <t>\0801\791\22\1\11\44090\242\221\РЗ.18/19.93.9\16508\\ 013-111210(СДК)</t>
  </si>
  <si>
    <t>\0801\791\22\1\11\44090\244\226.3\РЗ.18/19.93.9\16508\\ 013-111210(СДК)</t>
  </si>
  <si>
    <t>\0801\791\22\1\11\44090\244\226.10\РЗ.18/19.93.9\16508\\ 013-111210(СДК)</t>
  </si>
  <si>
    <t>\0801\791\22\1\11\44090\244\346\РЗ.18/19.93.9\16508\\ 013-111210(СДК)</t>
  </si>
  <si>
    <t>Муниципальная программа "«Использование и охрана земель   на территории сельского поселения Ольховский сельсовет муниципального района Уфимский район Республики Башкортостан на   20-2020 годы»</t>
  </si>
  <si>
    <t>\0801\791\22\1\11\44090\111\266\РЗ.18/19.93.9\16508\\ 013-111210</t>
  </si>
  <si>
    <t>\0801\791\22\1\11\44090\243\225.3\РЗ.18/19.93,.9\16508\\ 013-111210(СДК)</t>
  </si>
  <si>
    <t>\0801\791\22\1\11\44090\244\346\РЗ.18/19.93.9\16508\\ 013-111210</t>
  </si>
  <si>
    <t>на 01.01.2021г</t>
  </si>
  <si>
    <t>\0801\791\22\1\11\44090\244\223.8\РЗ.18/19.93.9\16508\\ 013-111210(СДК)</t>
  </si>
  <si>
    <t>13267051,90</t>
  </si>
  <si>
    <t>Отчет об исполнении бюджета</t>
  </si>
  <si>
    <t>-13544472,56</t>
  </si>
  <si>
    <t>277420,76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</si>
</sst>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2" x14ac:knownFonts="1">
    <font>
      <sz val="10"/>
      <name val="Arial Cyr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4"/>
      <name val="Arial Cyr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Arial Cyr"/>
      <family val="2"/>
      <charset val="204"/>
    </font>
    <font>
      <sz val="14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3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26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67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2" borderId="0" xfId="0" applyFont="1" applyFill="1"/>
    <xf numFmtId="0" fontId="2" fillId="3" borderId="1" xfId="0" applyFont="1" applyFill="1" applyBorder="1" applyAlignment="1">
      <alignment horizontal="left" vertical="top" wrapText="1"/>
    </xf>
    <xf numFmtId="49" fontId="2" fillId="3" borderId="1" xfId="0" applyNumberFormat="1" applyFont="1" applyFill="1" applyBorder="1" applyAlignment="1">
      <alignment horizontal="left" vertical="center" shrinkToFit="1"/>
    </xf>
    <xf numFmtId="2" fontId="2" fillId="3" borderId="1" xfId="0" applyNumberFormat="1" applyFont="1" applyFill="1" applyBorder="1" applyAlignment="1">
      <alignment horizontal="right" vertical="center" shrinkToFit="1"/>
    </xf>
    <xf numFmtId="2" fontId="1" fillId="0" borderId="0" xfId="0" applyNumberFormat="1" applyFont="1"/>
    <xf numFmtId="0" fontId="1" fillId="4" borderId="1" xfId="0" applyFont="1" applyFill="1" applyBorder="1" applyAlignment="1">
      <alignment horizontal="left" vertical="top" wrapText="1"/>
    </xf>
    <xf numFmtId="49" fontId="1" fillId="4" borderId="1" xfId="0" applyNumberFormat="1" applyFont="1" applyFill="1" applyBorder="1" applyAlignment="1">
      <alignment horizontal="left" vertical="center" shrinkToFit="1"/>
    </xf>
    <xf numFmtId="2" fontId="1" fillId="4" borderId="1" xfId="0" applyNumberFormat="1" applyFont="1" applyFill="1" applyBorder="1" applyAlignment="1">
      <alignment horizontal="right" vertical="center" shrinkToFit="1"/>
    </xf>
    <xf numFmtId="0" fontId="1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center" shrinkToFit="1"/>
    </xf>
    <xf numFmtId="2" fontId="1" fillId="0" borderId="1" xfId="0" applyNumberFormat="1" applyFont="1" applyBorder="1" applyAlignment="1">
      <alignment horizontal="right" vertical="center" shrinkToFit="1"/>
    </xf>
    <xf numFmtId="0" fontId="1" fillId="0" borderId="0" xfId="0" applyFont="1" applyFill="1"/>
    <xf numFmtId="0" fontId="1" fillId="0" borderId="1" xfId="0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 vertical="center" shrinkToFit="1"/>
    </xf>
    <xf numFmtId="2" fontId="1" fillId="0" borderId="1" xfId="0" applyNumberFormat="1" applyFont="1" applyFill="1" applyBorder="1" applyAlignment="1">
      <alignment horizontal="right" vertical="center" shrinkToFit="1"/>
    </xf>
    <xf numFmtId="2" fontId="1" fillId="5" borderId="1" xfId="0" applyNumberFormat="1" applyFont="1" applyFill="1" applyBorder="1" applyAlignment="1">
      <alignment horizontal="right" vertical="center" shrinkToFit="1"/>
    </xf>
    <xf numFmtId="2" fontId="2" fillId="0" borderId="1" xfId="0" applyNumberFormat="1" applyFont="1" applyBorder="1" applyAlignment="1">
      <alignment horizontal="right" vertical="center" shrinkToFit="1"/>
    </xf>
    <xf numFmtId="0" fontId="2" fillId="0" borderId="1" xfId="0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center" shrinkToFit="1"/>
    </xf>
    <xf numFmtId="49" fontId="1" fillId="2" borderId="1" xfId="0" applyNumberFormat="1" applyFont="1" applyFill="1" applyBorder="1" applyAlignment="1">
      <alignment horizontal="left" vertical="center" shrinkToFit="1"/>
    </xf>
    <xf numFmtId="2" fontId="1" fillId="2" borderId="1" xfId="0" applyNumberFormat="1" applyFont="1" applyFill="1" applyBorder="1" applyAlignment="1">
      <alignment horizontal="right" vertical="center" shrinkToFit="1"/>
    </xf>
    <xf numFmtId="49" fontId="2" fillId="2" borderId="1" xfId="0" applyNumberFormat="1" applyFont="1" applyFill="1" applyBorder="1" applyAlignment="1">
      <alignment horizontal="left" vertical="center" shrinkToFit="1"/>
    </xf>
    <xf numFmtId="49" fontId="1" fillId="5" borderId="1" xfId="0" applyNumberFormat="1" applyFont="1" applyFill="1" applyBorder="1" applyAlignment="1">
      <alignment horizontal="left" vertical="center" shrinkToFit="1"/>
    </xf>
    <xf numFmtId="0" fontId="1" fillId="5" borderId="1" xfId="0" applyFont="1" applyFill="1" applyBorder="1" applyAlignment="1">
      <alignment horizontal="left" vertical="top" wrapText="1"/>
    </xf>
    <xf numFmtId="49" fontId="2" fillId="5" borderId="1" xfId="0" applyNumberFormat="1" applyFont="1" applyFill="1" applyBorder="1" applyAlignment="1">
      <alignment horizontal="left" vertical="center" shrinkToFit="1"/>
    </xf>
    <xf numFmtId="0" fontId="1" fillId="5" borderId="0" xfId="0" applyFont="1" applyFill="1"/>
    <xf numFmtId="2" fontId="1" fillId="5" borderId="0" xfId="0" applyNumberFormat="1" applyFont="1" applyFill="1"/>
    <xf numFmtId="2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left" vertical="center" shrinkToFit="1"/>
    </xf>
    <xf numFmtId="2" fontId="5" fillId="0" borderId="2" xfId="1" applyNumberFormat="1" applyFont="1" applyBorder="1" applyAlignment="1">
      <alignment horizontal="right" vertical="center" shrinkToFit="1"/>
    </xf>
    <xf numFmtId="49" fontId="4" fillId="0" borderId="1" xfId="0" applyNumberFormat="1" applyFont="1" applyBorder="1" applyAlignment="1">
      <alignment horizontal="right" vertical="center" shrinkToFit="1"/>
    </xf>
    <xf numFmtId="2" fontId="6" fillId="0" borderId="2" xfId="1" applyNumberFormat="1" applyFont="1" applyBorder="1" applyAlignment="1">
      <alignment horizontal="right" vertical="center" shrinkToFit="1"/>
    </xf>
    <xf numFmtId="49" fontId="4" fillId="0" borderId="1" xfId="0" applyNumberFormat="1" applyFont="1" applyBorder="1" applyAlignment="1">
      <alignment horizontal="center" vertical="center" shrinkToFit="1"/>
    </xf>
    <xf numFmtId="0" fontId="7" fillId="0" borderId="1" xfId="0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left" vertical="center" shrinkToFit="1"/>
    </xf>
    <xf numFmtId="49" fontId="7" fillId="0" borderId="1" xfId="0" applyNumberFormat="1" applyFont="1" applyBorder="1" applyAlignment="1">
      <alignment horizontal="right" vertical="center" shrinkToFit="1"/>
    </xf>
    <xf numFmtId="2" fontId="2" fillId="5" borderId="1" xfId="0" applyNumberFormat="1" applyFont="1" applyFill="1" applyBorder="1" applyAlignment="1">
      <alignment horizontal="right" vertical="center" shrinkToFit="1"/>
    </xf>
    <xf numFmtId="2" fontId="2" fillId="4" borderId="1" xfId="0" applyNumberFormat="1" applyFont="1" applyFill="1" applyBorder="1" applyAlignment="1">
      <alignment horizontal="right" vertical="center" shrinkToFit="1"/>
    </xf>
    <xf numFmtId="2" fontId="2" fillId="6" borderId="1" xfId="0" applyNumberFormat="1" applyFont="1" applyFill="1" applyBorder="1" applyAlignment="1">
      <alignment horizontal="right" vertical="center" shrinkToFit="1"/>
    </xf>
    <xf numFmtId="49" fontId="1" fillId="6" borderId="1" xfId="0" applyNumberFormat="1" applyFont="1" applyFill="1" applyBorder="1" applyAlignment="1">
      <alignment horizontal="left" vertical="center" shrinkToFit="1"/>
    </xf>
    <xf numFmtId="2" fontId="1" fillId="6" borderId="1" xfId="0" applyNumberFormat="1" applyFont="1" applyFill="1" applyBorder="1" applyAlignment="1">
      <alignment horizontal="right" vertical="center" shrinkToFit="1"/>
    </xf>
    <xf numFmtId="49" fontId="1" fillId="7" borderId="1" xfId="0" applyNumberFormat="1" applyFont="1" applyFill="1" applyBorder="1" applyAlignment="1">
      <alignment horizontal="left" vertical="center" shrinkToFit="1"/>
    </xf>
    <xf numFmtId="2" fontId="1" fillId="7" borderId="1" xfId="0" applyNumberFormat="1" applyFont="1" applyFill="1" applyBorder="1" applyAlignment="1">
      <alignment horizontal="right" vertical="center" shrinkToFit="1"/>
    </xf>
    <xf numFmtId="0" fontId="8" fillId="6" borderId="2" xfId="0" applyFont="1" applyFill="1" applyBorder="1" applyAlignment="1">
      <alignment horizontal="left" vertical="top" wrapText="1"/>
    </xf>
    <xf numFmtId="49" fontId="0" fillId="0" borderId="2" xfId="0" applyNumberFormat="1" applyBorder="1" applyAlignment="1">
      <alignment horizontal="left" vertical="center" shrinkToFit="1"/>
    </xf>
    <xf numFmtId="49" fontId="2" fillId="4" borderId="1" xfId="0" applyNumberFormat="1" applyFont="1" applyFill="1" applyBorder="1" applyAlignment="1">
      <alignment horizontal="left" vertical="center" shrinkToFit="1"/>
    </xf>
    <xf numFmtId="49" fontId="2" fillId="6" borderId="1" xfId="0" applyNumberFormat="1" applyFont="1" applyFill="1" applyBorder="1" applyAlignment="1">
      <alignment horizontal="left" vertical="center" shrinkToFit="1"/>
    </xf>
    <xf numFmtId="0" fontId="1" fillId="4" borderId="0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left" vertical="top" wrapText="1"/>
    </xf>
    <xf numFmtId="0" fontId="1" fillId="7" borderId="1" xfId="0" applyFont="1" applyFill="1" applyBorder="1" applyAlignment="1">
      <alignment horizontal="left" vertical="top" wrapText="1"/>
    </xf>
    <xf numFmtId="2" fontId="1" fillId="8" borderId="1" xfId="0" applyNumberFormat="1" applyFont="1" applyFill="1" applyBorder="1" applyAlignment="1">
      <alignment horizontal="right" vertical="center" shrinkToFit="1"/>
    </xf>
    <xf numFmtId="0" fontId="8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2" fontId="4" fillId="0" borderId="1" xfId="0" applyNumberFormat="1" applyFont="1" applyBorder="1" applyAlignment="1">
      <alignment horizontal="right" vertical="center" shrinkToFit="1"/>
    </xf>
    <xf numFmtId="4" fontId="4" fillId="0" borderId="1" xfId="0" applyNumberFormat="1" applyFont="1" applyBorder="1" applyAlignment="1">
      <alignment horizontal="right" vertical="center" shrinkToFit="1"/>
    </xf>
    <xf numFmtId="0" fontId="1" fillId="6" borderId="1" xfId="0" applyFont="1" applyFill="1" applyBorder="1" applyAlignment="1">
      <alignment horizontal="left" vertical="top" wrapText="1"/>
    </xf>
    <xf numFmtId="0" fontId="1" fillId="6" borderId="0" xfId="0" applyFont="1" applyFill="1"/>
    <xf numFmtId="2" fontId="1" fillId="6" borderId="0" xfId="0" applyNumberFormat="1" applyFont="1" applyFill="1"/>
    <xf numFmtId="2" fontId="5" fillId="6" borderId="2" xfId="1" applyNumberFormat="1" applyFont="1" applyFill="1" applyBorder="1" applyAlignment="1">
      <alignment horizontal="right" vertical="center" shrinkToFit="1"/>
    </xf>
    <xf numFmtId="0" fontId="2" fillId="6" borderId="1" xfId="0" applyFont="1" applyFill="1" applyBorder="1" applyAlignment="1">
      <alignment horizontal="left" vertical="top" wrapText="1"/>
    </xf>
    <xf numFmtId="0" fontId="7" fillId="0" borderId="0" xfId="0" applyFont="1"/>
    <xf numFmtId="49" fontId="2" fillId="0" borderId="0" xfId="0" applyNumberFormat="1" applyFont="1" applyBorder="1" applyAlignment="1">
      <alignment horizontal="right" vertical="center" shrinkToFit="1"/>
    </xf>
    <xf numFmtId="49" fontId="2" fillId="0" borderId="0" xfId="0" applyNumberFormat="1" applyFont="1" applyBorder="1" applyAlignment="1">
      <alignment horizontal="center" vertical="center" shrinkToFi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7"/>
  <sheetViews>
    <sheetView tabSelected="1" view="pageBreakPreview" zoomScale="90" zoomScaleNormal="75" zoomScaleSheetLayoutView="90" workbookViewId="0">
      <selection activeCell="E227" sqref="E227"/>
    </sheetView>
  </sheetViews>
  <sheetFormatPr defaultColWidth="9.140625" defaultRowHeight="18.75" x14ac:dyDescent="0.3"/>
  <cols>
    <col min="1" max="1" width="0.5703125" style="1" customWidth="1"/>
    <col min="2" max="2" width="68.85546875" style="1" customWidth="1"/>
    <col min="3" max="3" width="56.5703125" style="1" customWidth="1"/>
    <col min="4" max="4" width="19.85546875" style="1" customWidth="1"/>
    <col min="5" max="5" width="18.140625" style="1" customWidth="1"/>
    <col min="6" max="6" width="13.42578125" style="1" customWidth="1"/>
    <col min="7" max="7" width="16.140625" style="1" customWidth="1"/>
    <col min="8" max="8" width="15.5703125" style="1" customWidth="1"/>
    <col min="9" max="10" width="14" style="1" customWidth="1"/>
    <col min="11" max="11" width="11.42578125" style="1" customWidth="1"/>
    <col min="12" max="16384" width="9.140625" style="1"/>
  </cols>
  <sheetData>
    <row r="1" spans="2:11" x14ac:dyDescent="0.3">
      <c r="B1" s="66"/>
      <c r="C1" s="66"/>
      <c r="D1" s="66"/>
      <c r="E1" s="66"/>
      <c r="F1" s="66"/>
    </row>
    <row r="2" spans="2:11" x14ac:dyDescent="0.3">
      <c r="B2" s="66" t="s">
        <v>319</v>
      </c>
      <c r="C2" s="66"/>
      <c r="D2" s="66"/>
      <c r="E2" s="66"/>
      <c r="F2" s="66"/>
    </row>
    <row r="3" spans="2:11" x14ac:dyDescent="0.3">
      <c r="B3" s="66" t="s">
        <v>99</v>
      </c>
      <c r="C3" s="66"/>
      <c r="D3" s="66"/>
      <c r="E3" s="66"/>
      <c r="F3" s="66"/>
    </row>
    <row r="4" spans="2:11" x14ac:dyDescent="0.3">
      <c r="B4" s="66" t="s">
        <v>316</v>
      </c>
      <c r="C4" s="66"/>
      <c r="D4" s="66"/>
      <c r="E4" s="66"/>
      <c r="F4" s="66"/>
    </row>
    <row r="5" spans="2:11" x14ac:dyDescent="0.3">
      <c r="B5" s="66"/>
      <c r="C5" s="66"/>
      <c r="D5" s="66"/>
      <c r="E5" s="66"/>
      <c r="F5" s="66"/>
    </row>
    <row r="6" spans="2:11" x14ac:dyDescent="0.3">
      <c r="B6" s="65" t="s">
        <v>0</v>
      </c>
      <c r="C6" s="65"/>
      <c r="D6" s="65"/>
      <c r="E6" s="65"/>
      <c r="F6" s="65"/>
    </row>
    <row r="7" spans="2:11" ht="45.75" customHeight="1" x14ac:dyDescent="0.3">
      <c r="B7" s="2"/>
      <c r="C7" s="2" t="s">
        <v>1</v>
      </c>
      <c r="D7" s="2" t="s">
        <v>100</v>
      </c>
      <c r="E7" s="2" t="s">
        <v>101</v>
      </c>
      <c r="F7" s="2" t="s">
        <v>102</v>
      </c>
      <c r="K7" s="3"/>
    </row>
    <row r="8" spans="2:11" ht="45.75" customHeight="1" x14ac:dyDescent="0.3">
      <c r="B8" s="2"/>
      <c r="C8" s="2"/>
      <c r="D8" s="2"/>
      <c r="E8" s="2"/>
      <c r="F8" s="30"/>
      <c r="K8" s="3"/>
    </row>
    <row r="9" spans="2:11" ht="22.5" customHeight="1" x14ac:dyDescent="0.3">
      <c r="B9" s="4" t="s">
        <v>2</v>
      </c>
      <c r="C9" s="5" t="s">
        <v>3</v>
      </c>
      <c r="D9" s="6">
        <f>D10+D25+D31+D35+D39+D51+D55+D56+D57+D58+D59+D61+D63+D68+D70+D71+D72+D73+D74+D75</f>
        <v>13444616.050000001</v>
      </c>
      <c r="E9" s="6">
        <f>E10++E15+E19+E25+E31+E35+E43+E45+E53+E56+E61+E62+E69+E70+E72+E73+E74+E63+E64+E39+E51+E55+E57+E58+E59+E60+E75+E68+E76+E77+E78+E79+E71</f>
        <v>13343804.6</v>
      </c>
      <c r="F9" s="13">
        <f>E9/D9*100</f>
        <v>99.250172339432481</v>
      </c>
      <c r="H9" s="7"/>
    </row>
    <row r="10" spans="2:11" ht="112.5" x14ac:dyDescent="0.3">
      <c r="B10" s="8" t="s">
        <v>4</v>
      </c>
      <c r="C10" s="9" t="s">
        <v>5</v>
      </c>
      <c r="D10" s="10">
        <v>105000</v>
      </c>
      <c r="E10" s="10">
        <f>E11+E12+E13+E14</f>
        <v>110433.93999999999</v>
      </c>
      <c r="F10" s="13">
        <f>E10/D10*100</f>
        <v>105.17518095238094</v>
      </c>
    </row>
    <row r="11" spans="2:11" ht="112.5" x14ac:dyDescent="0.3">
      <c r="B11" s="11" t="s">
        <v>4</v>
      </c>
      <c r="C11" s="12" t="s">
        <v>6</v>
      </c>
      <c r="D11" s="13"/>
      <c r="E11" s="13">
        <v>110431.9</v>
      </c>
      <c r="F11" s="13"/>
      <c r="G11" s="7"/>
    </row>
    <row r="12" spans="2:11" ht="112.5" x14ac:dyDescent="0.3">
      <c r="B12" s="11" t="s">
        <v>4</v>
      </c>
      <c r="C12" s="12" t="s">
        <v>142</v>
      </c>
      <c r="D12" s="13"/>
      <c r="E12" s="13">
        <v>2.04</v>
      </c>
      <c r="F12" s="13"/>
    </row>
    <row r="13" spans="2:11" ht="112.5" x14ac:dyDescent="0.3">
      <c r="B13" s="11" t="s">
        <v>4</v>
      </c>
      <c r="C13" s="12" t="s">
        <v>7</v>
      </c>
      <c r="D13" s="13"/>
      <c r="E13" s="13"/>
      <c r="F13" s="13"/>
    </row>
    <row r="14" spans="2:11" ht="112.5" x14ac:dyDescent="0.3">
      <c r="B14" s="11" t="s">
        <v>4</v>
      </c>
      <c r="C14" s="12" t="s">
        <v>136</v>
      </c>
      <c r="D14" s="13"/>
      <c r="E14" s="13"/>
      <c r="F14" s="13"/>
    </row>
    <row r="15" spans="2:11" ht="150" x14ac:dyDescent="0.3">
      <c r="B15" s="11" t="s">
        <v>8</v>
      </c>
      <c r="C15" s="9" t="s">
        <v>9</v>
      </c>
      <c r="D15" s="10"/>
      <c r="E15" s="10">
        <f>E16+E17+E18</f>
        <v>0</v>
      </c>
      <c r="F15" s="13"/>
    </row>
    <row r="16" spans="2:11" ht="99" customHeight="1" x14ac:dyDescent="0.3">
      <c r="B16" s="11" t="s">
        <v>8</v>
      </c>
      <c r="C16" s="12" t="s">
        <v>10</v>
      </c>
      <c r="D16" s="13"/>
      <c r="E16" s="13"/>
      <c r="F16" s="13"/>
    </row>
    <row r="17" spans="2:6" ht="99" customHeight="1" x14ac:dyDescent="0.3">
      <c r="B17" s="11" t="s">
        <v>8</v>
      </c>
      <c r="C17" s="12" t="s">
        <v>231</v>
      </c>
      <c r="D17" s="13"/>
      <c r="E17" s="13"/>
      <c r="F17" s="13"/>
    </row>
    <row r="18" spans="2:6" ht="150" x14ac:dyDescent="0.3">
      <c r="B18" s="11" t="s">
        <v>8</v>
      </c>
      <c r="C18" s="12" t="s">
        <v>11</v>
      </c>
      <c r="D18" s="13"/>
      <c r="E18" s="13"/>
      <c r="F18" s="13"/>
    </row>
    <row r="19" spans="2:6" ht="56.25" x14ac:dyDescent="0.3">
      <c r="B19" s="8" t="s">
        <v>12</v>
      </c>
      <c r="C19" s="9" t="s">
        <v>13</v>
      </c>
      <c r="D19" s="10"/>
      <c r="E19" s="10">
        <f>E20+E21+E22+E23</f>
        <v>2400.4</v>
      </c>
      <c r="F19" s="13"/>
    </row>
    <row r="20" spans="2:6" ht="56.25" x14ac:dyDescent="0.3">
      <c r="B20" s="11" t="s">
        <v>12</v>
      </c>
      <c r="C20" s="12" t="s">
        <v>205</v>
      </c>
      <c r="D20" s="13"/>
      <c r="E20" s="13">
        <v>1752.12</v>
      </c>
      <c r="F20" s="13"/>
    </row>
    <row r="21" spans="2:6" ht="56.25" x14ac:dyDescent="0.3">
      <c r="B21" s="11" t="s">
        <v>12</v>
      </c>
      <c r="C21" s="12" t="s">
        <v>193</v>
      </c>
      <c r="D21" s="13"/>
      <c r="E21" s="13">
        <v>596.73</v>
      </c>
      <c r="F21" s="13"/>
    </row>
    <row r="22" spans="2:6" ht="56.25" x14ac:dyDescent="0.3">
      <c r="B22" s="11" t="s">
        <v>12</v>
      </c>
      <c r="C22" s="12" t="s">
        <v>14</v>
      </c>
      <c r="D22" s="13"/>
      <c r="E22" s="13">
        <v>51.55</v>
      </c>
      <c r="F22" s="13"/>
    </row>
    <row r="23" spans="2:6" ht="56.25" x14ac:dyDescent="0.3">
      <c r="B23" s="11" t="s">
        <v>12</v>
      </c>
      <c r="C23" s="12" t="s">
        <v>15</v>
      </c>
      <c r="D23" s="13"/>
      <c r="E23" s="13"/>
      <c r="F23" s="13"/>
    </row>
    <row r="24" spans="2:6" ht="131.25" x14ac:dyDescent="0.3">
      <c r="B24" s="8" t="s">
        <v>16</v>
      </c>
      <c r="C24" s="9" t="s">
        <v>17</v>
      </c>
      <c r="D24" s="10"/>
      <c r="E24" s="10" t="s">
        <v>18</v>
      </c>
      <c r="F24" s="13"/>
    </row>
    <row r="25" spans="2:6" x14ac:dyDescent="0.3">
      <c r="B25" s="8" t="s">
        <v>19</v>
      </c>
      <c r="C25" s="9" t="s">
        <v>20</v>
      </c>
      <c r="D25" s="10">
        <v>7172.4</v>
      </c>
      <c r="E25" s="10">
        <f>E26+E27</f>
        <v>7172.4</v>
      </c>
      <c r="F25" s="13">
        <f>E25/D25*100</f>
        <v>100</v>
      </c>
    </row>
    <row r="26" spans="2:6" x14ac:dyDescent="0.3">
      <c r="B26" s="11" t="s">
        <v>19</v>
      </c>
      <c r="C26" s="12" t="s">
        <v>21</v>
      </c>
      <c r="D26" s="13"/>
      <c r="E26" s="13">
        <v>7172.4</v>
      </c>
      <c r="F26" s="13"/>
    </row>
    <row r="27" spans="2:6" ht="37.5" x14ac:dyDescent="0.3">
      <c r="B27" s="11" t="s">
        <v>216</v>
      </c>
      <c r="C27" s="12" t="s">
        <v>143</v>
      </c>
      <c r="D27" s="13"/>
      <c r="E27" s="13"/>
      <c r="F27" s="13"/>
    </row>
    <row r="28" spans="2:6" x14ac:dyDescent="0.3">
      <c r="B28" s="11" t="s">
        <v>19</v>
      </c>
      <c r="C28" s="12" t="s">
        <v>22</v>
      </c>
      <c r="D28" s="13"/>
      <c r="E28" s="13"/>
      <c r="F28" s="13"/>
    </row>
    <row r="29" spans="2:6" ht="37.5" x14ac:dyDescent="0.3">
      <c r="B29" s="8" t="s">
        <v>23</v>
      </c>
      <c r="C29" s="9" t="s">
        <v>24</v>
      </c>
      <c r="D29" s="10"/>
      <c r="E29" s="10"/>
      <c r="F29" s="13"/>
    </row>
    <row r="30" spans="2:6" ht="37.5" x14ac:dyDescent="0.3">
      <c r="B30" s="8" t="s">
        <v>23</v>
      </c>
      <c r="C30" s="9" t="s">
        <v>25</v>
      </c>
      <c r="D30" s="10"/>
      <c r="E30" s="10"/>
      <c r="F30" s="13"/>
    </row>
    <row r="31" spans="2:6" ht="56.25" x14ac:dyDescent="0.3">
      <c r="B31" s="8" t="s">
        <v>26</v>
      </c>
      <c r="C31" s="9" t="s">
        <v>27</v>
      </c>
      <c r="D31" s="10">
        <v>124000</v>
      </c>
      <c r="E31" s="10">
        <f>E32+E33+E34</f>
        <v>137563.66999999998</v>
      </c>
      <c r="F31" s="13">
        <f>E31/D31*100</f>
        <v>110.93844354838708</v>
      </c>
    </row>
    <row r="32" spans="2:6" ht="56.25" x14ac:dyDescent="0.3">
      <c r="B32" s="11" t="s">
        <v>26</v>
      </c>
      <c r="C32" s="12" t="s">
        <v>28</v>
      </c>
      <c r="D32" s="13"/>
      <c r="E32" s="13">
        <v>135193.68</v>
      </c>
      <c r="F32" s="13"/>
    </row>
    <row r="33" spans="1:6" ht="56.25" x14ac:dyDescent="0.3">
      <c r="B33" s="11" t="s">
        <v>217</v>
      </c>
      <c r="C33" s="12" t="s">
        <v>123</v>
      </c>
      <c r="D33" s="13"/>
      <c r="E33" s="13">
        <v>2369.9899999999998</v>
      </c>
      <c r="F33" s="13"/>
    </row>
    <row r="34" spans="1:6" ht="56.25" x14ac:dyDescent="0.3">
      <c r="B34" s="11" t="s">
        <v>26</v>
      </c>
      <c r="C34" s="12" t="s">
        <v>124</v>
      </c>
      <c r="D34" s="13"/>
      <c r="E34" s="13"/>
      <c r="F34" s="13"/>
    </row>
    <row r="35" spans="1:6" ht="93.75" x14ac:dyDescent="0.3">
      <c r="B35" s="8" t="s">
        <v>29</v>
      </c>
      <c r="C35" s="9" t="s">
        <v>30</v>
      </c>
      <c r="D35" s="10">
        <v>74000</v>
      </c>
      <c r="E35" s="10">
        <f>E36+E37+E38</f>
        <v>80054.73</v>
      </c>
      <c r="F35" s="13">
        <f>E35/D35*100</f>
        <v>108.18206756756756</v>
      </c>
    </row>
    <row r="36" spans="1:6" ht="56.25" x14ac:dyDescent="0.3">
      <c r="B36" s="11" t="s">
        <v>218</v>
      </c>
      <c r="C36" s="12" t="s">
        <v>31</v>
      </c>
      <c r="D36" s="13"/>
      <c r="E36" s="13">
        <v>79976</v>
      </c>
      <c r="F36" s="13"/>
    </row>
    <row r="37" spans="1:6" ht="56.25" x14ac:dyDescent="0.3">
      <c r="B37" s="11" t="s">
        <v>219</v>
      </c>
      <c r="C37" s="12" t="s">
        <v>263</v>
      </c>
      <c r="D37" s="13"/>
      <c r="E37" s="13">
        <v>78.73</v>
      </c>
      <c r="F37" s="13"/>
    </row>
    <row r="38" spans="1:6" ht="93.75" x14ac:dyDescent="0.3">
      <c r="B38" s="11" t="s">
        <v>29</v>
      </c>
      <c r="C38" s="12" t="s">
        <v>141</v>
      </c>
      <c r="D38" s="13"/>
      <c r="E38" s="13"/>
      <c r="F38" s="13"/>
    </row>
    <row r="39" spans="1:6" ht="93.75" x14ac:dyDescent="0.3">
      <c r="B39" s="8" t="s">
        <v>32</v>
      </c>
      <c r="C39" s="9" t="s">
        <v>33</v>
      </c>
      <c r="D39" s="10">
        <v>485000</v>
      </c>
      <c r="E39" s="10">
        <f>E40+E41+E42</f>
        <v>459301.30000000005</v>
      </c>
      <c r="F39" s="13">
        <f>E39/D39*100</f>
        <v>94.701298969072184</v>
      </c>
    </row>
    <row r="40" spans="1:6" ht="56.25" x14ac:dyDescent="0.3">
      <c r="B40" s="11" t="s">
        <v>220</v>
      </c>
      <c r="C40" s="12" t="s">
        <v>34</v>
      </c>
      <c r="D40" s="13"/>
      <c r="E40" s="13">
        <v>448540.65</v>
      </c>
      <c r="F40" s="13"/>
    </row>
    <row r="41" spans="1:6" ht="56.25" x14ac:dyDescent="0.3">
      <c r="B41" s="11" t="s">
        <v>221</v>
      </c>
      <c r="C41" s="12" t="s">
        <v>125</v>
      </c>
      <c r="D41" s="13"/>
      <c r="E41" s="13">
        <v>10760.65</v>
      </c>
      <c r="F41" s="13"/>
    </row>
    <row r="42" spans="1:6" ht="93.75" x14ac:dyDescent="0.3">
      <c r="B42" s="11" t="s">
        <v>32</v>
      </c>
      <c r="C42" s="12" t="s">
        <v>127</v>
      </c>
      <c r="D42" s="13"/>
      <c r="E42" s="13"/>
      <c r="F42" s="13"/>
    </row>
    <row r="43" spans="1:6" ht="93.75" x14ac:dyDescent="0.3">
      <c r="B43" s="8" t="s">
        <v>35</v>
      </c>
      <c r="C43" s="9" t="s">
        <v>36</v>
      </c>
      <c r="D43" s="10"/>
      <c r="E43" s="10"/>
      <c r="F43" s="13"/>
    </row>
    <row r="44" spans="1:6" ht="93.75" x14ac:dyDescent="0.3">
      <c r="B44" s="11" t="s">
        <v>35</v>
      </c>
      <c r="C44" s="12" t="s">
        <v>37</v>
      </c>
      <c r="D44" s="13"/>
      <c r="E44" s="13"/>
      <c r="F44" s="13"/>
    </row>
    <row r="45" spans="1:6" ht="56.25" x14ac:dyDescent="0.3">
      <c r="B45" s="8" t="s">
        <v>38</v>
      </c>
      <c r="C45" s="9" t="s">
        <v>39</v>
      </c>
      <c r="D45" s="10"/>
      <c r="E45" s="10">
        <f>E46+E47</f>
        <v>0</v>
      </c>
      <c r="F45" s="13"/>
    </row>
    <row r="46" spans="1:6" ht="56.25" x14ac:dyDescent="0.3">
      <c r="A46" s="64" t="s">
        <v>312</v>
      </c>
      <c r="B46" s="11" t="s">
        <v>38</v>
      </c>
      <c r="C46" s="12" t="s">
        <v>40</v>
      </c>
      <c r="D46" s="13"/>
      <c r="E46" s="13"/>
      <c r="F46" s="13"/>
    </row>
    <row r="47" spans="1:6" ht="56.25" x14ac:dyDescent="0.3">
      <c r="B47" s="11" t="s">
        <v>38</v>
      </c>
      <c r="C47" s="12" t="s">
        <v>237</v>
      </c>
      <c r="D47" s="13"/>
      <c r="E47" s="13"/>
      <c r="F47" s="13"/>
    </row>
    <row r="48" spans="1:6" ht="56.25" x14ac:dyDescent="0.3">
      <c r="B48" s="8" t="s">
        <v>41</v>
      </c>
      <c r="C48" s="9" t="s">
        <v>42</v>
      </c>
      <c r="D48" s="10"/>
      <c r="E48" s="10"/>
      <c r="F48" s="13"/>
    </row>
    <row r="49" spans="2:7" ht="112.5" x14ac:dyDescent="0.3">
      <c r="B49" s="8" t="s">
        <v>43</v>
      </c>
      <c r="C49" s="9" t="s">
        <v>145</v>
      </c>
      <c r="D49" s="10"/>
      <c r="E49" s="10"/>
      <c r="F49" s="48"/>
      <c r="G49" s="7"/>
    </row>
    <row r="50" spans="2:7" ht="93.75" x14ac:dyDescent="0.3">
      <c r="B50" s="11" t="s">
        <v>45</v>
      </c>
      <c r="C50" s="12" t="s">
        <v>44</v>
      </c>
      <c r="D50" s="13"/>
      <c r="E50" s="13"/>
      <c r="F50" s="13"/>
    </row>
    <row r="51" spans="2:7" ht="112.5" x14ac:dyDescent="0.3">
      <c r="B51" s="8" t="s">
        <v>43</v>
      </c>
      <c r="C51" s="43" t="s">
        <v>128</v>
      </c>
      <c r="D51" s="44">
        <v>5400</v>
      </c>
      <c r="E51" s="44">
        <f>E52</f>
        <v>5400</v>
      </c>
      <c r="F51" s="13"/>
    </row>
    <row r="52" spans="2:7" ht="93.75" x14ac:dyDescent="0.3">
      <c r="B52" s="11" t="s">
        <v>45</v>
      </c>
      <c r="C52" s="12" t="s">
        <v>128</v>
      </c>
      <c r="D52" s="13"/>
      <c r="E52" s="13">
        <v>5400</v>
      </c>
      <c r="F52" s="13"/>
    </row>
    <row r="53" spans="2:7" ht="93.75" x14ac:dyDescent="0.3">
      <c r="B53" s="8" t="s">
        <v>46</v>
      </c>
      <c r="C53" s="9" t="s">
        <v>47</v>
      </c>
      <c r="D53" s="10"/>
      <c r="E53" s="10">
        <f>E54</f>
        <v>0</v>
      </c>
      <c r="F53" s="13"/>
    </row>
    <row r="54" spans="2:7" s="14" customFormat="1" ht="93.75" x14ac:dyDescent="0.3">
      <c r="B54" s="15" t="s">
        <v>46</v>
      </c>
      <c r="C54" s="16" t="s">
        <v>47</v>
      </c>
      <c r="D54" s="17"/>
      <c r="E54" s="17"/>
      <c r="F54" s="13"/>
    </row>
    <row r="55" spans="2:7" s="14" customFormat="1" ht="37.5" x14ac:dyDescent="0.3">
      <c r="B55" s="15" t="s">
        <v>161</v>
      </c>
      <c r="C55" s="16" t="s">
        <v>160</v>
      </c>
      <c r="D55" s="17">
        <v>87695.05</v>
      </c>
      <c r="E55" s="17">
        <v>87695.05</v>
      </c>
      <c r="F55" s="13"/>
    </row>
    <row r="56" spans="2:7" ht="56.25" x14ac:dyDescent="0.3">
      <c r="B56" s="8" t="s">
        <v>228</v>
      </c>
      <c r="C56" s="9" t="s">
        <v>227</v>
      </c>
      <c r="D56" s="10">
        <v>52928.4</v>
      </c>
      <c r="E56" s="10">
        <v>114218.19</v>
      </c>
      <c r="F56" s="13"/>
      <c r="G56" s="7"/>
    </row>
    <row r="57" spans="2:7" ht="38.450000000000003" customHeight="1" x14ac:dyDescent="0.3">
      <c r="B57" s="8" t="s">
        <v>48</v>
      </c>
      <c r="C57" s="9" t="s">
        <v>163</v>
      </c>
      <c r="D57" s="10">
        <v>8000</v>
      </c>
      <c r="E57" s="10">
        <v>8165.04</v>
      </c>
      <c r="F57" s="13"/>
    </row>
    <row r="58" spans="2:7" ht="75" x14ac:dyDescent="0.3">
      <c r="B58" s="8" t="s">
        <v>129</v>
      </c>
      <c r="C58" s="9" t="s">
        <v>215</v>
      </c>
      <c r="D58" s="10">
        <v>2526729.4</v>
      </c>
      <c r="E58" s="10">
        <v>2516559.9</v>
      </c>
      <c r="F58" s="13">
        <f>E58/D58*100</f>
        <v>99.597523185506134</v>
      </c>
      <c r="G58" s="7"/>
    </row>
    <row r="59" spans="2:7" ht="75" x14ac:dyDescent="0.3">
      <c r="B59" s="8" t="s">
        <v>284</v>
      </c>
      <c r="C59" s="9" t="s">
        <v>283</v>
      </c>
      <c r="D59" s="10">
        <v>5000</v>
      </c>
      <c r="E59" s="10">
        <v>5000</v>
      </c>
      <c r="F59" s="13">
        <f>E59/D59*100</f>
        <v>100</v>
      </c>
      <c r="G59" s="7"/>
    </row>
    <row r="60" spans="2:7" ht="37.5" x14ac:dyDescent="0.3">
      <c r="B60" s="8" t="s">
        <v>130</v>
      </c>
      <c r="C60" s="9" t="s">
        <v>131</v>
      </c>
      <c r="D60" s="10"/>
      <c r="E60" s="10"/>
      <c r="F60" s="13"/>
      <c r="G60" s="7"/>
    </row>
    <row r="61" spans="2:7" ht="37.5" x14ac:dyDescent="0.3">
      <c r="B61" s="8" t="s">
        <v>132</v>
      </c>
      <c r="C61" s="9" t="s">
        <v>208</v>
      </c>
      <c r="D61" s="10">
        <v>5500</v>
      </c>
      <c r="E61" s="10">
        <v>5500</v>
      </c>
      <c r="F61" s="13">
        <f>E61/D61*100</f>
        <v>100</v>
      </c>
      <c r="G61" s="7"/>
    </row>
    <row r="62" spans="2:7" x14ac:dyDescent="0.3">
      <c r="B62" s="8" t="s">
        <v>49</v>
      </c>
      <c r="C62" s="9" t="s">
        <v>278</v>
      </c>
      <c r="D62" s="10"/>
      <c r="E62" s="10"/>
      <c r="F62" s="13" t="e">
        <f>E62/D62*100</f>
        <v>#DIV/0!</v>
      </c>
      <c r="G62" s="7"/>
    </row>
    <row r="63" spans="2:7" ht="37.5" x14ac:dyDescent="0.3">
      <c r="B63" s="8" t="s">
        <v>50</v>
      </c>
      <c r="C63" s="9" t="s">
        <v>258</v>
      </c>
      <c r="D63" s="10">
        <v>6006400</v>
      </c>
      <c r="E63" s="10">
        <v>6006400</v>
      </c>
      <c r="F63" s="13">
        <f>E63/D63*100</f>
        <v>100</v>
      </c>
    </row>
    <row r="64" spans="2:7" ht="37.5" x14ac:dyDescent="0.3">
      <c r="B64" s="8" t="s">
        <v>51</v>
      </c>
      <c r="C64" s="9" t="s">
        <v>262</v>
      </c>
      <c r="D64" s="10"/>
      <c r="E64" s="10"/>
      <c r="F64" s="13" t="e">
        <f>E64/D64*100</f>
        <v>#DIV/0!</v>
      </c>
    </row>
    <row r="65" spans="2:7" ht="37.5" x14ac:dyDescent="0.3">
      <c r="B65" s="8" t="s">
        <v>52</v>
      </c>
      <c r="C65" s="9" t="s">
        <v>53</v>
      </c>
      <c r="D65" s="10"/>
      <c r="E65" s="10"/>
      <c r="F65" s="13"/>
    </row>
    <row r="66" spans="2:7" ht="37.5" x14ac:dyDescent="0.3">
      <c r="B66" s="8" t="s">
        <v>52</v>
      </c>
      <c r="C66" s="9" t="s">
        <v>54</v>
      </c>
      <c r="D66" s="10"/>
      <c r="E66" s="10"/>
      <c r="F66" s="13"/>
    </row>
    <row r="67" spans="2:7" ht="37.5" x14ac:dyDescent="0.3">
      <c r="B67" s="8" t="s">
        <v>55</v>
      </c>
      <c r="C67" s="9" t="s">
        <v>154</v>
      </c>
      <c r="D67" s="10"/>
      <c r="E67" s="10"/>
      <c r="F67" s="13"/>
    </row>
    <row r="68" spans="2:7" x14ac:dyDescent="0.3">
      <c r="B68" s="8" t="s">
        <v>133</v>
      </c>
      <c r="C68" s="9" t="s">
        <v>265</v>
      </c>
      <c r="D68" s="10">
        <v>95500</v>
      </c>
      <c r="E68" s="10">
        <v>95500</v>
      </c>
      <c r="F68" s="13">
        <f>E68/D68*100</f>
        <v>100</v>
      </c>
    </row>
    <row r="69" spans="2:7" x14ac:dyDescent="0.3">
      <c r="B69" s="8" t="s">
        <v>133</v>
      </c>
      <c r="C69" s="9" t="s">
        <v>203</v>
      </c>
      <c r="D69" s="10"/>
      <c r="E69" s="10"/>
      <c r="F69" s="13"/>
    </row>
    <row r="70" spans="2:7" ht="56.25" x14ac:dyDescent="0.3">
      <c r="B70" s="8" t="s">
        <v>56</v>
      </c>
      <c r="C70" s="9" t="s">
        <v>149</v>
      </c>
      <c r="D70" s="10">
        <v>99700</v>
      </c>
      <c r="E70" s="10">
        <v>99700</v>
      </c>
      <c r="F70" s="13">
        <f>E70/D70*100</f>
        <v>100</v>
      </c>
      <c r="G70" s="7"/>
    </row>
    <row r="71" spans="2:7" ht="37.5" x14ac:dyDescent="0.3">
      <c r="B71" s="8" t="s">
        <v>57</v>
      </c>
      <c r="C71" s="9" t="s">
        <v>292</v>
      </c>
      <c r="D71" s="10">
        <v>2436175</v>
      </c>
      <c r="E71" s="10">
        <v>2436175</v>
      </c>
      <c r="F71" s="13"/>
    </row>
    <row r="72" spans="2:7" ht="93.75" x14ac:dyDescent="0.3">
      <c r="B72" s="8" t="s">
        <v>225</v>
      </c>
      <c r="C72" s="9" t="s">
        <v>291</v>
      </c>
      <c r="D72" s="10">
        <v>20014.580000000002</v>
      </c>
      <c r="E72" s="10">
        <v>20014.580000000002</v>
      </c>
      <c r="F72" s="13"/>
      <c r="G72" s="7"/>
    </row>
    <row r="73" spans="2:7" ht="131.25" x14ac:dyDescent="0.3">
      <c r="B73" s="8" t="s">
        <v>223</v>
      </c>
      <c r="C73" s="9" t="s">
        <v>271</v>
      </c>
      <c r="D73" s="10">
        <v>700000</v>
      </c>
      <c r="E73" s="10">
        <v>700000</v>
      </c>
      <c r="F73" s="13">
        <f>E73/D73*100</f>
        <v>100</v>
      </c>
    </row>
    <row r="74" spans="2:7" ht="93.75" x14ac:dyDescent="0.3">
      <c r="B74" s="8" t="s">
        <v>225</v>
      </c>
      <c r="C74" s="9" t="s">
        <v>162</v>
      </c>
      <c r="D74" s="10">
        <v>386700.22</v>
      </c>
      <c r="E74" s="10">
        <v>232849.4</v>
      </c>
      <c r="F74" s="13">
        <f>E74/D74*100</f>
        <v>60.214447253223703</v>
      </c>
    </row>
    <row r="75" spans="2:7" ht="93.75" x14ac:dyDescent="0.3">
      <c r="B75" s="8" t="s">
        <v>224</v>
      </c>
      <c r="C75" s="9" t="s">
        <v>272</v>
      </c>
      <c r="D75" s="10">
        <v>213701</v>
      </c>
      <c r="E75" s="10">
        <v>213701</v>
      </c>
      <c r="F75" s="13">
        <f>E75/D75*100</f>
        <v>100</v>
      </c>
    </row>
    <row r="76" spans="2:7" ht="55.5" customHeight="1" x14ac:dyDescent="0.3">
      <c r="B76" s="8" t="s">
        <v>58</v>
      </c>
      <c r="C76" s="9" t="s">
        <v>194</v>
      </c>
      <c r="D76" s="10"/>
      <c r="E76" s="10"/>
      <c r="F76" s="13"/>
    </row>
    <row r="77" spans="2:7" ht="0.75" hidden="1" customHeight="1" x14ac:dyDescent="0.3">
      <c r="B77" s="51" t="s">
        <v>135</v>
      </c>
      <c r="C77" s="9" t="s">
        <v>232</v>
      </c>
      <c r="D77" s="10"/>
      <c r="E77" s="10"/>
      <c r="F77" s="13"/>
    </row>
    <row r="78" spans="2:7" ht="75" hidden="1" x14ac:dyDescent="0.3">
      <c r="B78" s="51" t="s">
        <v>229</v>
      </c>
      <c r="C78" s="9" t="s">
        <v>233</v>
      </c>
      <c r="D78" s="10"/>
      <c r="E78" s="10"/>
      <c r="F78" s="13" t="e">
        <f>E78/D78*100</f>
        <v>#DIV/0!</v>
      </c>
    </row>
    <row r="79" spans="2:7" ht="42" hidden="1" customHeight="1" x14ac:dyDescent="0.3">
      <c r="B79" s="47" t="s">
        <v>222</v>
      </c>
      <c r="C79" s="9" t="s">
        <v>204</v>
      </c>
      <c r="D79" s="10"/>
      <c r="E79" s="10"/>
      <c r="F79" s="13" t="e">
        <f>E79/D79*100</f>
        <v>#DIV/0!</v>
      </c>
    </row>
    <row r="80" spans="2:7" x14ac:dyDescent="0.3">
      <c r="B80" s="8"/>
      <c r="C80" s="9"/>
      <c r="D80" s="10"/>
      <c r="E80" s="10"/>
      <c r="F80" s="13"/>
    </row>
    <row r="81" spans="2:8" x14ac:dyDescent="0.3">
      <c r="B81" s="4" t="s">
        <v>59</v>
      </c>
      <c r="C81" s="5" t="s">
        <v>60</v>
      </c>
      <c r="D81" s="6">
        <f>D82+D88+D125+D127+D129+D133+D139+D142+D175+D144+D148+D153+D158+D178+D180+D206+D208+D209</f>
        <v>13220234.66</v>
      </c>
      <c r="E81" s="6">
        <f>E82+E87+E125+E127+E129+E133+E139+E142+E144+E148+E153+E158+E175+E180+E206+E208+E209</f>
        <v>13066383.84</v>
      </c>
      <c r="F81" s="13">
        <f t="shared" ref="F81:F93" si="0">E81/D81*100</f>
        <v>98.836247434657864</v>
      </c>
      <c r="G81" s="7"/>
    </row>
    <row r="82" spans="2:8" ht="56.25" x14ac:dyDescent="0.3">
      <c r="B82" s="8" t="s">
        <v>61</v>
      </c>
      <c r="C82" s="9" t="s">
        <v>62</v>
      </c>
      <c r="D82" s="41">
        <f>SUM(D83)</f>
        <v>1293657.33</v>
      </c>
      <c r="E82" s="41">
        <f>SUM(E83)</f>
        <v>1293657.33</v>
      </c>
      <c r="F82" s="13">
        <f t="shared" si="0"/>
        <v>100</v>
      </c>
      <c r="G82" s="7"/>
    </row>
    <row r="83" spans="2:8" x14ac:dyDescent="0.3">
      <c r="B83" s="11" t="s">
        <v>63</v>
      </c>
      <c r="C83" s="12" t="s">
        <v>64</v>
      </c>
      <c r="D83" s="18">
        <f>D84</f>
        <v>1293657.33</v>
      </c>
      <c r="E83" s="18">
        <f>E84</f>
        <v>1293657.33</v>
      </c>
      <c r="F83" s="13">
        <f>E83/D83*100</f>
        <v>100</v>
      </c>
      <c r="G83" s="7"/>
    </row>
    <row r="84" spans="2:8" x14ac:dyDescent="0.3">
      <c r="B84" s="11" t="s">
        <v>65</v>
      </c>
      <c r="C84" s="12" t="s">
        <v>147</v>
      </c>
      <c r="D84" s="18">
        <f>D85+D86</f>
        <v>1293657.33</v>
      </c>
      <c r="E84" s="18">
        <f>E85+E86</f>
        <v>1293657.33</v>
      </c>
      <c r="F84" s="13">
        <f>E84/D84*100</f>
        <v>100</v>
      </c>
      <c r="G84" s="7"/>
    </row>
    <row r="85" spans="2:8" x14ac:dyDescent="0.3">
      <c r="B85" s="11" t="s">
        <v>66</v>
      </c>
      <c r="C85" s="12" t="s">
        <v>169</v>
      </c>
      <c r="D85" s="46">
        <v>1006915.57</v>
      </c>
      <c r="E85" s="46">
        <v>1006915.57</v>
      </c>
      <c r="F85" s="13">
        <f>E85/D85*100</f>
        <v>100</v>
      </c>
      <c r="G85" s="7"/>
    </row>
    <row r="86" spans="2:8" ht="37.5" x14ac:dyDescent="0.3">
      <c r="B86" s="11" t="s">
        <v>67</v>
      </c>
      <c r="C86" s="12" t="s">
        <v>170</v>
      </c>
      <c r="D86" s="46">
        <v>286741.76000000001</v>
      </c>
      <c r="E86" s="46">
        <v>286741.76000000001</v>
      </c>
      <c r="F86" s="13">
        <f>E86/D86*100</f>
        <v>100</v>
      </c>
      <c r="G86" s="7"/>
    </row>
    <row r="87" spans="2:8" ht="75" x14ac:dyDescent="0.3">
      <c r="B87" s="8" t="s">
        <v>68</v>
      </c>
      <c r="C87" s="9" t="s">
        <v>69</v>
      </c>
      <c r="D87" s="10">
        <f>SUM(D88)</f>
        <v>5272777.91</v>
      </c>
      <c r="E87" s="10">
        <f>SUM(E88)</f>
        <v>5272777.91</v>
      </c>
      <c r="F87" s="13">
        <f t="shared" si="0"/>
        <v>100</v>
      </c>
      <c r="G87" s="7"/>
    </row>
    <row r="88" spans="2:8" x14ac:dyDescent="0.3">
      <c r="B88" s="11" t="s">
        <v>70</v>
      </c>
      <c r="C88" s="12" t="s">
        <v>71</v>
      </c>
      <c r="D88" s="10">
        <f>SUM(D89)</f>
        <v>5272777.91</v>
      </c>
      <c r="E88" s="10">
        <f>SUM(E89)</f>
        <v>5272777.91</v>
      </c>
      <c r="F88" s="13">
        <f t="shared" si="0"/>
        <v>100</v>
      </c>
      <c r="G88" s="7"/>
    </row>
    <row r="89" spans="2:8" x14ac:dyDescent="0.3">
      <c r="B89" s="11" t="s">
        <v>65</v>
      </c>
      <c r="C89" s="12" t="s">
        <v>72</v>
      </c>
      <c r="D89" s="10">
        <f>D90+D94++D102+D118+D120+D122</f>
        <v>5272777.91</v>
      </c>
      <c r="E89" s="10">
        <f>E90+E94+E102+E118+E120+E122</f>
        <v>5272777.91</v>
      </c>
      <c r="F89" s="13">
        <f t="shared" si="0"/>
        <v>100</v>
      </c>
      <c r="G89" s="7"/>
    </row>
    <row r="90" spans="2:8" x14ac:dyDescent="0.3">
      <c r="B90" s="20" t="s">
        <v>66</v>
      </c>
      <c r="C90" s="21" t="s">
        <v>148</v>
      </c>
      <c r="D90" s="42">
        <f>D91+D92+D93</f>
        <v>4239354.8</v>
      </c>
      <c r="E90" s="42">
        <f>E91+E92+E93</f>
        <v>4239354.8</v>
      </c>
      <c r="F90" s="13">
        <f t="shared" si="0"/>
        <v>100</v>
      </c>
      <c r="G90" s="7"/>
    </row>
    <row r="91" spans="2:8" ht="37.5" x14ac:dyDescent="0.3">
      <c r="B91" s="11" t="s">
        <v>73</v>
      </c>
      <c r="C91" s="22" t="s">
        <v>171</v>
      </c>
      <c r="D91" s="13">
        <v>3175705.39</v>
      </c>
      <c r="E91" s="13">
        <v>3175705.39</v>
      </c>
      <c r="F91" s="13">
        <f t="shared" si="0"/>
        <v>100</v>
      </c>
      <c r="G91" s="7"/>
    </row>
    <row r="92" spans="2:8" ht="37.5" x14ac:dyDescent="0.3">
      <c r="B92" s="20" t="s">
        <v>67</v>
      </c>
      <c r="C92" s="24" t="s">
        <v>172</v>
      </c>
      <c r="D92" s="13">
        <v>1052511.7</v>
      </c>
      <c r="E92" s="13">
        <v>1052511.7</v>
      </c>
      <c r="F92" s="13">
        <f t="shared" si="0"/>
        <v>100</v>
      </c>
      <c r="G92" s="7"/>
    </row>
    <row r="93" spans="2:8" ht="37.5" x14ac:dyDescent="0.3">
      <c r="B93" s="20" t="s">
        <v>67</v>
      </c>
      <c r="C93" s="24" t="s">
        <v>192</v>
      </c>
      <c r="D93" s="23">
        <v>11137.71</v>
      </c>
      <c r="E93" s="23">
        <v>11137.71</v>
      </c>
      <c r="F93" s="13">
        <f t="shared" si="0"/>
        <v>100</v>
      </c>
      <c r="G93" s="7"/>
      <c r="H93" s="7"/>
    </row>
    <row r="94" spans="2:8" ht="37.5" x14ac:dyDescent="0.3">
      <c r="B94" s="11" t="s">
        <v>126</v>
      </c>
      <c r="C94" s="25" t="s">
        <v>146</v>
      </c>
      <c r="D94" s="18">
        <f>SUM(D95:D101)</f>
        <v>481015.71</v>
      </c>
      <c r="E94" s="18">
        <f>SUM(E95:E101)</f>
        <v>481015.71</v>
      </c>
      <c r="F94" s="13">
        <f>E94/D94*100</f>
        <v>100</v>
      </c>
      <c r="G94" s="7"/>
    </row>
    <row r="95" spans="2:8" ht="17.25" customHeight="1" x14ac:dyDescent="0.3">
      <c r="B95" s="11" t="s">
        <v>74</v>
      </c>
      <c r="C95" s="45" t="s">
        <v>173</v>
      </c>
      <c r="D95" s="46">
        <v>190351.07</v>
      </c>
      <c r="E95" s="46">
        <v>190351.07</v>
      </c>
      <c r="F95" s="13">
        <f t="shared" ref="F95:F106" si="1">E95/D95*100</f>
        <v>100</v>
      </c>
      <c r="G95" s="7"/>
    </row>
    <row r="96" spans="2:8" ht="37.5" hidden="1" x14ac:dyDescent="0.3">
      <c r="B96" s="11" t="s">
        <v>67</v>
      </c>
      <c r="C96" s="12" t="s">
        <v>238</v>
      </c>
      <c r="D96" s="13"/>
      <c r="E96" s="13"/>
      <c r="F96" s="13" t="e">
        <f t="shared" si="1"/>
        <v>#DIV/0!</v>
      </c>
      <c r="G96" s="7"/>
    </row>
    <row r="97" spans="2:9" ht="37.5" x14ac:dyDescent="0.3">
      <c r="B97" s="11" t="s">
        <v>67</v>
      </c>
      <c r="C97" s="12" t="s">
        <v>239</v>
      </c>
      <c r="D97" s="13">
        <v>12520</v>
      </c>
      <c r="E97" s="13">
        <v>12520</v>
      </c>
      <c r="F97" s="13">
        <f t="shared" si="1"/>
        <v>100</v>
      </c>
      <c r="G97" s="7"/>
    </row>
    <row r="98" spans="2:9" x14ac:dyDescent="0.3">
      <c r="B98" s="11"/>
      <c r="C98" s="12" t="s">
        <v>174</v>
      </c>
      <c r="D98" s="13">
        <v>199202.64</v>
      </c>
      <c r="E98" s="13">
        <v>199202.64</v>
      </c>
      <c r="F98" s="13">
        <f t="shared" si="1"/>
        <v>100</v>
      </c>
      <c r="G98" s="7"/>
    </row>
    <row r="99" spans="2:9" ht="37.5" x14ac:dyDescent="0.3">
      <c r="B99" s="11" t="s">
        <v>67</v>
      </c>
      <c r="C99" s="12" t="s">
        <v>240</v>
      </c>
      <c r="D99" s="13">
        <v>10200</v>
      </c>
      <c r="E99" s="13">
        <v>10200</v>
      </c>
      <c r="F99" s="13">
        <f>E99/D99*100</f>
        <v>100</v>
      </c>
      <c r="G99" s="7"/>
    </row>
    <row r="100" spans="2:9" ht="37.5" x14ac:dyDescent="0.3">
      <c r="B100" s="11" t="s">
        <v>67</v>
      </c>
      <c r="C100" s="12" t="s">
        <v>195</v>
      </c>
      <c r="D100" s="13">
        <v>52742</v>
      </c>
      <c r="E100" s="13">
        <v>52742</v>
      </c>
      <c r="F100" s="13">
        <f>E100/D100*100</f>
        <v>100</v>
      </c>
      <c r="G100" s="7"/>
    </row>
    <row r="101" spans="2:9" ht="37.5" x14ac:dyDescent="0.3">
      <c r="B101" s="11" t="s">
        <v>67</v>
      </c>
      <c r="C101" s="12" t="s">
        <v>275</v>
      </c>
      <c r="D101" s="13">
        <v>16000</v>
      </c>
      <c r="E101" s="13">
        <v>16000</v>
      </c>
      <c r="F101" s="13"/>
      <c r="G101" s="7"/>
    </row>
    <row r="102" spans="2:9" ht="37.5" x14ac:dyDescent="0.3">
      <c r="B102" s="11" t="s">
        <v>67</v>
      </c>
      <c r="C102" s="25" t="s">
        <v>150</v>
      </c>
      <c r="D102" s="18">
        <f>SUM(D103:D117)</f>
        <v>542407.4</v>
      </c>
      <c r="E102" s="18">
        <f>SUM(E103:E117)</f>
        <v>542407.4</v>
      </c>
      <c r="F102" s="13">
        <f t="shared" si="1"/>
        <v>100</v>
      </c>
      <c r="G102" s="7"/>
    </row>
    <row r="103" spans="2:9" ht="1.5" customHeight="1" x14ac:dyDescent="0.3">
      <c r="B103" s="11" t="s">
        <v>74</v>
      </c>
      <c r="C103" s="45" t="s">
        <v>175</v>
      </c>
      <c r="D103" s="46"/>
      <c r="E103" s="46"/>
      <c r="F103" s="13"/>
      <c r="G103" s="7"/>
    </row>
    <row r="104" spans="2:9" ht="37.5" x14ac:dyDescent="0.3">
      <c r="B104" s="11" t="s">
        <v>67</v>
      </c>
      <c r="C104" s="12" t="s">
        <v>176</v>
      </c>
      <c r="D104" s="13">
        <v>27423.34</v>
      </c>
      <c r="E104" s="13">
        <v>27423.34</v>
      </c>
      <c r="F104" s="13">
        <f t="shared" si="1"/>
        <v>100</v>
      </c>
      <c r="G104" s="7"/>
      <c r="H104" s="7"/>
      <c r="I104" s="7"/>
    </row>
    <row r="105" spans="2:9" ht="37.5" x14ac:dyDescent="0.3">
      <c r="B105" s="11" t="s">
        <v>67</v>
      </c>
      <c r="C105" s="12" t="s">
        <v>177</v>
      </c>
      <c r="D105" s="13">
        <v>383.2</v>
      </c>
      <c r="E105" s="13">
        <v>383.2</v>
      </c>
      <c r="F105" s="13">
        <f t="shared" si="1"/>
        <v>100</v>
      </c>
      <c r="G105" s="7"/>
    </row>
    <row r="106" spans="2:9" x14ac:dyDescent="0.3">
      <c r="B106" s="11"/>
      <c r="C106" s="12" t="s">
        <v>178</v>
      </c>
      <c r="D106" s="13">
        <v>12000</v>
      </c>
      <c r="E106" s="13">
        <v>12000</v>
      </c>
      <c r="F106" s="13">
        <f t="shared" si="1"/>
        <v>100</v>
      </c>
      <c r="G106" s="7"/>
    </row>
    <row r="107" spans="2:9" ht="37.5" x14ac:dyDescent="0.3">
      <c r="B107" s="11" t="s">
        <v>67</v>
      </c>
      <c r="C107" s="12" t="s">
        <v>257</v>
      </c>
      <c r="D107" s="7">
        <v>8232.61</v>
      </c>
      <c r="E107" s="13">
        <v>8232.61</v>
      </c>
      <c r="F107" s="13">
        <f t="shared" ref="F107:F114" si="2">E107/D107*100</f>
        <v>100</v>
      </c>
      <c r="G107" s="7"/>
      <c r="H107" s="7"/>
      <c r="I107" s="7"/>
    </row>
    <row r="108" spans="2:9" ht="37.5" x14ac:dyDescent="0.3">
      <c r="B108" s="11" t="s">
        <v>67</v>
      </c>
      <c r="C108" s="12" t="s">
        <v>179</v>
      </c>
      <c r="D108" s="13">
        <v>3600</v>
      </c>
      <c r="E108" s="13">
        <v>3600</v>
      </c>
      <c r="F108" s="13">
        <f t="shared" si="2"/>
        <v>100</v>
      </c>
      <c r="G108" s="7"/>
      <c r="H108" s="7"/>
      <c r="I108" s="7"/>
    </row>
    <row r="109" spans="2:9" ht="37.5" x14ac:dyDescent="0.3">
      <c r="B109" s="11" t="s">
        <v>67</v>
      </c>
      <c r="C109" s="12" t="s">
        <v>264</v>
      </c>
      <c r="D109" s="13">
        <v>93720</v>
      </c>
      <c r="E109" s="13">
        <v>93720</v>
      </c>
      <c r="F109" s="13">
        <f t="shared" si="2"/>
        <v>100</v>
      </c>
      <c r="G109" s="7"/>
      <c r="H109" s="7"/>
      <c r="I109" s="7"/>
    </row>
    <row r="110" spans="2:9" ht="37.5" x14ac:dyDescent="0.3">
      <c r="B110" s="11" t="s">
        <v>67</v>
      </c>
      <c r="C110" s="12" t="s">
        <v>180</v>
      </c>
      <c r="D110" s="13">
        <v>18000</v>
      </c>
      <c r="E110" s="13">
        <v>18000</v>
      </c>
      <c r="F110" s="13">
        <f t="shared" si="2"/>
        <v>100</v>
      </c>
      <c r="G110" s="7"/>
    </row>
    <row r="111" spans="2:9" ht="37.5" x14ac:dyDescent="0.3">
      <c r="B111" s="11" t="s">
        <v>67</v>
      </c>
      <c r="C111" s="12" t="s">
        <v>299</v>
      </c>
      <c r="D111" s="13">
        <v>18000</v>
      </c>
      <c r="E111" s="13">
        <v>18000</v>
      </c>
      <c r="F111" s="13">
        <f t="shared" si="2"/>
        <v>100</v>
      </c>
      <c r="G111" s="7"/>
    </row>
    <row r="112" spans="2:9" ht="37.5" x14ac:dyDescent="0.3">
      <c r="B112" s="11" t="s">
        <v>67</v>
      </c>
      <c r="C112" s="12" t="s">
        <v>196</v>
      </c>
      <c r="D112" s="13">
        <v>117680.22</v>
      </c>
      <c r="E112" s="13">
        <v>117680.22</v>
      </c>
      <c r="F112" s="13">
        <f t="shared" si="2"/>
        <v>100</v>
      </c>
      <c r="G112" s="7"/>
    </row>
    <row r="113" spans="2:7" ht="37.5" x14ac:dyDescent="0.3">
      <c r="B113" s="11" t="s">
        <v>67</v>
      </c>
      <c r="C113" s="12" t="s">
        <v>181</v>
      </c>
      <c r="D113" s="13">
        <v>7431.03</v>
      </c>
      <c r="E113" s="13">
        <v>7431.03</v>
      </c>
      <c r="F113" s="13">
        <f t="shared" si="2"/>
        <v>100</v>
      </c>
      <c r="G113" s="7"/>
    </row>
    <row r="114" spans="2:7" ht="37.5" x14ac:dyDescent="0.3">
      <c r="B114" s="11" t="s">
        <v>67</v>
      </c>
      <c r="C114" s="12" t="s">
        <v>213</v>
      </c>
      <c r="D114" s="13">
        <v>19900</v>
      </c>
      <c r="E114" s="13">
        <v>19900</v>
      </c>
      <c r="F114" s="13">
        <f t="shared" si="2"/>
        <v>100</v>
      </c>
      <c r="G114" s="7"/>
    </row>
    <row r="115" spans="2:7" ht="37.5" x14ac:dyDescent="0.3">
      <c r="B115" s="11" t="s">
        <v>67</v>
      </c>
      <c r="C115" s="12" t="s">
        <v>302</v>
      </c>
      <c r="D115" s="13">
        <v>191025</v>
      </c>
      <c r="E115" s="13">
        <v>191025</v>
      </c>
      <c r="F115" s="13">
        <v>0</v>
      </c>
      <c r="G115" s="7"/>
    </row>
    <row r="116" spans="2:7" ht="37.5" x14ac:dyDescent="0.3">
      <c r="B116" s="11" t="s">
        <v>67</v>
      </c>
      <c r="C116" s="12" t="s">
        <v>182</v>
      </c>
      <c r="D116" s="13">
        <v>25012</v>
      </c>
      <c r="E116" s="13">
        <v>25012</v>
      </c>
      <c r="F116" s="13">
        <v>0</v>
      </c>
      <c r="G116" s="7"/>
    </row>
    <row r="117" spans="2:7" ht="1.5" customHeight="1" x14ac:dyDescent="0.3">
      <c r="B117" s="11" t="s">
        <v>67</v>
      </c>
      <c r="C117" s="12" t="s">
        <v>230</v>
      </c>
      <c r="D117" s="13"/>
      <c r="E117" s="13"/>
      <c r="F117" s="13"/>
      <c r="G117" s="7"/>
    </row>
    <row r="118" spans="2:7" ht="0.75" customHeight="1" x14ac:dyDescent="0.3">
      <c r="B118" s="11" t="s">
        <v>75</v>
      </c>
      <c r="C118" s="25" t="s">
        <v>151</v>
      </c>
      <c r="D118" s="40">
        <f>SUM(D119)</f>
        <v>0</v>
      </c>
      <c r="E118" s="18">
        <f>SUM(E119)</f>
        <v>0</v>
      </c>
      <c r="F118" s="13"/>
      <c r="G118" s="7"/>
    </row>
    <row r="119" spans="2:7" ht="37.5" hidden="1" x14ac:dyDescent="0.3">
      <c r="B119" s="11" t="s">
        <v>76</v>
      </c>
      <c r="C119" s="12" t="s">
        <v>183</v>
      </c>
      <c r="D119" s="13"/>
      <c r="E119" s="13"/>
      <c r="F119" s="13"/>
      <c r="G119" s="7"/>
    </row>
    <row r="120" spans="2:7" x14ac:dyDescent="0.3">
      <c r="B120" s="11" t="s">
        <v>77</v>
      </c>
      <c r="C120" s="25" t="s">
        <v>152</v>
      </c>
      <c r="D120" s="40">
        <f>SUM(D121:D121)</f>
        <v>10000</v>
      </c>
      <c r="E120" s="18">
        <f>SUM(E121:E121)</f>
        <v>10000</v>
      </c>
      <c r="F120" s="13">
        <f>E120/D120*100</f>
        <v>100</v>
      </c>
      <c r="G120" s="7"/>
    </row>
    <row r="121" spans="2:7" ht="17.25" customHeight="1" x14ac:dyDescent="0.3">
      <c r="B121" s="11" t="s">
        <v>78</v>
      </c>
      <c r="C121" s="12" t="s">
        <v>184</v>
      </c>
      <c r="D121" s="13">
        <v>10000</v>
      </c>
      <c r="E121" s="13">
        <v>10000</v>
      </c>
      <c r="F121" s="13">
        <f>E121/D121*100</f>
        <v>100</v>
      </c>
      <c r="G121" s="7"/>
    </row>
    <row r="122" spans="2:7" hidden="1" x14ac:dyDescent="0.3">
      <c r="B122" s="20" t="s">
        <v>78</v>
      </c>
      <c r="C122" s="25" t="s">
        <v>156</v>
      </c>
      <c r="D122" s="19">
        <f>D123+D124</f>
        <v>0</v>
      </c>
      <c r="E122" s="19">
        <f>E123+E124</f>
        <v>0</v>
      </c>
      <c r="F122" s="19" t="e">
        <f>E122/D122*100</f>
        <v>#DIV/0!</v>
      </c>
      <c r="G122" s="7"/>
    </row>
    <row r="123" spans="2:7" hidden="1" x14ac:dyDescent="0.3">
      <c r="B123" s="11" t="s">
        <v>78</v>
      </c>
      <c r="C123" s="12" t="s">
        <v>157</v>
      </c>
      <c r="D123" s="13"/>
      <c r="E123" s="13"/>
      <c r="F123" s="13"/>
      <c r="G123" s="7"/>
    </row>
    <row r="124" spans="2:7" hidden="1" x14ac:dyDescent="0.3">
      <c r="B124" s="11" t="s">
        <v>78</v>
      </c>
      <c r="C124" s="12" t="s">
        <v>159</v>
      </c>
      <c r="D124" s="13"/>
      <c r="E124" s="13"/>
      <c r="F124" s="13"/>
      <c r="G124" s="7"/>
    </row>
    <row r="125" spans="2:7" ht="37.5" hidden="1" x14ac:dyDescent="0.3">
      <c r="B125" s="11" t="s">
        <v>158</v>
      </c>
      <c r="C125" s="50" t="s">
        <v>155</v>
      </c>
      <c r="D125" s="44">
        <f>D126</f>
        <v>0</v>
      </c>
      <c r="E125" s="44">
        <f>E126</f>
        <v>0</v>
      </c>
      <c r="F125" s="13" t="e">
        <f>E125/D125*100</f>
        <v>#DIV/0!</v>
      </c>
      <c r="G125" s="7"/>
    </row>
    <row r="126" spans="2:7" hidden="1" x14ac:dyDescent="0.3">
      <c r="B126" s="11"/>
      <c r="C126" s="12" t="s">
        <v>211</v>
      </c>
      <c r="D126" s="13"/>
      <c r="E126" s="13"/>
      <c r="F126" s="13"/>
      <c r="G126" s="7"/>
    </row>
    <row r="127" spans="2:7" x14ac:dyDescent="0.3">
      <c r="B127" s="8" t="s">
        <v>165</v>
      </c>
      <c r="C127" s="9" t="s">
        <v>164</v>
      </c>
      <c r="D127" s="41">
        <f>SUM(D128)</f>
        <v>0</v>
      </c>
      <c r="E127" s="10">
        <f>SUM(E128)</f>
        <v>0</v>
      </c>
      <c r="F127" s="13"/>
      <c r="G127" s="7"/>
    </row>
    <row r="128" spans="2:7" x14ac:dyDescent="0.3">
      <c r="B128" s="11" t="s">
        <v>165</v>
      </c>
      <c r="C128" s="12" t="s">
        <v>190</v>
      </c>
      <c r="D128" s="13"/>
      <c r="E128" s="13"/>
      <c r="F128" s="13"/>
      <c r="G128" s="7"/>
    </row>
    <row r="129" spans="2:7" ht="24.75" customHeight="1" x14ac:dyDescent="0.3">
      <c r="B129" s="52" t="s">
        <v>197</v>
      </c>
      <c r="C129" s="27" t="s">
        <v>198</v>
      </c>
      <c r="D129" s="40">
        <f>D130+D131+D132</f>
        <v>323679</v>
      </c>
      <c r="E129" s="18">
        <f>E130+E131+E132</f>
        <v>323679</v>
      </c>
      <c r="F129" s="13"/>
      <c r="G129" s="7"/>
    </row>
    <row r="130" spans="2:7" ht="24.75" customHeight="1" x14ac:dyDescent="0.3">
      <c r="B130" s="53" t="s">
        <v>197</v>
      </c>
      <c r="C130" s="45" t="s">
        <v>199</v>
      </c>
      <c r="D130" s="46">
        <v>23505.91</v>
      </c>
      <c r="E130" s="46">
        <v>23505.91</v>
      </c>
      <c r="F130" s="13"/>
      <c r="G130" s="7"/>
    </row>
    <row r="131" spans="2:7" ht="24.75" customHeight="1" x14ac:dyDescent="0.3">
      <c r="B131" s="53" t="s">
        <v>197</v>
      </c>
      <c r="C131" s="45" t="s">
        <v>234</v>
      </c>
      <c r="D131" s="46">
        <v>173.09</v>
      </c>
      <c r="E131" s="46">
        <v>173.09</v>
      </c>
      <c r="F131" s="13"/>
      <c r="G131" s="7"/>
    </row>
    <row r="132" spans="2:7" ht="24.75" customHeight="1" x14ac:dyDescent="0.3">
      <c r="B132" s="53" t="s">
        <v>197</v>
      </c>
      <c r="C132" s="45" t="s">
        <v>286</v>
      </c>
      <c r="D132" s="46">
        <v>300000</v>
      </c>
      <c r="E132" s="46">
        <v>300000</v>
      </c>
      <c r="F132" s="13"/>
      <c r="G132" s="7"/>
    </row>
    <row r="133" spans="2:7" x14ac:dyDescent="0.3">
      <c r="B133" s="8" t="s">
        <v>80</v>
      </c>
      <c r="C133" s="9" t="s">
        <v>81</v>
      </c>
      <c r="D133" s="10">
        <f>SUM(D134)</f>
        <v>99700</v>
      </c>
      <c r="E133" s="10">
        <f>E134</f>
        <v>99700</v>
      </c>
      <c r="F133" s="13">
        <f>E133/D133*100</f>
        <v>100</v>
      </c>
      <c r="G133" s="7"/>
    </row>
    <row r="134" spans="2:7" ht="37.5" x14ac:dyDescent="0.3">
      <c r="B134" s="11" t="s">
        <v>82</v>
      </c>
      <c r="C134" s="12" t="s">
        <v>83</v>
      </c>
      <c r="D134" s="18">
        <f>SUM(D135)</f>
        <v>99700</v>
      </c>
      <c r="E134" s="18">
        <f>SUM(E135)</f>
        <v>99700</v>
      </c>
      <c r="F134" s="13">
        <f>E134/D134*100</f>
        <v>100</v>
      </c>
      <c r="G134" s="7"/>
    </row>
    <row r="135" spans="2:7" x14ac:dyDescent="0.3">
      <c r="B135" s="11" t="s">
        <v>65</v>
      </c>
      <c r="C135" s="12" t="s">
        <v>84</v>
      </c>
      <c r="D135" s="10">
        <f>D136+D137+D138</f>
        <v>99700</v>
      </c>
      <c r="E135" s="10">
        <f>SUM(E136:E138)</f>
        <v>99700</v>
      </c>
      <c r="F135" s="13">
        <f>E135/D135*100</f>
        <v>100</v>
      </c>
      <c r="G135" s="7"/>
    </row>
    <row r="136" spans="2:7" x14ac:dyDescent="0.3">
      <c r="B136" s="11" t="s">
        <v>66</v>
      </c>
      <c r="C136" s="12" t="s">
        <v>166</v>
      </c>
      <c r="D136" s="13">
        <v>76600</v>
      </c>
      <c r="E136" s="13">
        <v>76600</v>
      </c>
      <c r="F136" s="13">
        <f>E136/D136*100</f>
        <v>100</v>
      </c>
      <c r="G136" s="7"/>
    </row>
    <row r="137" spans="2:7" ht="37.5" x14ac:dyDescent="0.3">
      <c r="B137" s="11" t="s">
        <v>67</v>
      </c>
      <c r="C137" s="12" t="s">
        <v>167</v>
      </c>
      <c r="D137" s="13">
        <v>23100</v>
      </c>
      <c r="E137" s="13">
        <v>23100</v>
      </c>
      <c r="F137" s="13">
        <f>E137/D137*100</f>
        <v>100</v>
      </c>
      <c r="G137" s="7"/>
    </row>
    <row r="138" spans="2:7" ht="37.5" hidden="1" x14ac:dyDescent="0.3">
      <c r="B138" s="11" t="s">
        <v>67</v>
      </c>
      <c r="C138" s="12" t="s">
        <v>168</v>
      </c>
      <c r="D138" s="13"/>
      <c r="E138" s="13"/>
      <c r="F138" s="13"/>
      <c r="G138" s="7"/>
    </row>
    <row r="139" spans="2:7" s="60" customFormat="1" ht="56.25" x14ac:dyDescent="0.3">
      <c r="B139" s="63" t="s">
        <v>241</v>
      </c>
      <c r="C139" s="50" t="s">
        <v>242</v>
      </c>
      <c r="D139" s="42">
        <f>D140+D141</f>
        <v>25000</v>
      </c>
      <c r="E139" s="42">
        <f>E140+E141</f>
        <v>25000</v>
      </c>
      <c r="F139" s="44"/>
      <c r="G139" s="61"/>
    </row>
    <row r="140" spans="2:7" ht="16.5" customHeight="1" x14ac:dyDescent="0.3">
      <c r="B140" s="11" t="s">
        <v>243</v>
      </c>
      <c r="C140" s="12" t="s">
        <v>269</v>
      </c>
      <c r="D140" s="13">
        <v>25000</v>
      </c>
      <c r="E140" s="13">
        <v>25000</v>
      </c>
      <c r="F140" s="13"/>
      <c r="G140" s="7"/>
    </row>
    <row r="141" spans="2:7" hidden="1" x14ac:dyDescent="0.3">
      <c r="B141" s="11" t="s">
        <v>245</v>
      </c>
      <c r="C141" s="12" t="s">
        <v>244</v>
      </c>
      <c r="D141" s="13"/>
      <c r="E141" s="13"/>
      <c r="F141" s="13"/>
      <c r="G141" s="7"/>
    </row>
    <row r="142" spans="2:7" ht="37.5" hidden="1" x14ac:dyDescent="0.3">
      <c r="B142" s="20" t="s">
        <v>246</v>
      </c>
      <c r="C142" s="21" t="s">
        <v>247</v>
      </c>
      <c r="D142" s="19">
        <f>D143</f>
        <v>0</v>
      </c>
      <c r="E142" s="19">
        <f>E143</f>
        <v>0</v>
      </c>
      <c r="F142" s="13"/>
      <c r="G142" s="7"/>
    </row>
    <row r="143" spans="2:7" ht="75" hidden="1" x14ac:dyDescent="0.3">
      <c r="B143" s="11" t="s">
        <v>248</v>
      </c>
      <c r="C143" s="12" t="s">
        <v>267</v>
      </c>
      <c r="D143" s="13"/>
      <c r="E143" s="13"/>
      <c r="F143" s="13"/>
      <c r="G143" s="7"/>
    </row>
    <row r="144" spans="2:7" ht="37.5" x14ac:dyDescent="0.3">
      <c r="B144" s="26" t="s">
        <v>67</v>
      </c>
      <c r="C144" s="27" t="s">
        <v>85</v>
      </c>
      <c r="D144" s="40">
        <f>SUM(D145:D147)</f>
        <v>406714.8</v>
      </c>
      <c r="E144" s="40">
        <f>SUM(E145:E147)</f>
        <v>252863.97999999998</v>
      </c>
      <c r="F144" s="13">
        <f>E144/D144*100</f>
        <v>62.172308457916948</v>
      </c>
      <c r="G144" s="7"/>
    </row>
    <row r="145" spans="2:7" ht="37.5" x14ac:dyDescent="0.3">
      <c r="B145" s="15" t="s">
        <v>67</v>
      </c>
      <c r="C145" s="16" t="s">
        <v>191</v>
      </c>
      <c r="D145" s="17">
        <v>386400</v>
      </c>
      <c r="E145" s="17">
        <v>232549.18</v>
      </c>
      <c r="F145" s="13">
        <f>E145/D145*100</f>
        <v>60.183535196687366</v>
      </c>
      <c r="G145" s="7"/>
    </row>
    <row r="146" spans="2:7" ht="37.5" x14ac:dyDescent="0.3">
      <c r="B146" s="15" t="s">
        <v>67</v>
      </c>
      <c r="C146" s="16" t="s">
        <v>300</v>
      </c>
      <c r="D146" s="17">
        <v>300.22000000000003</v>
      </c>
      <c r="E146" s="17">
        <v>300.22000000000003</v>
      </c>
      <c r="F146" s="13">
        <f>E146/D146*100</f>
        <v>100</v>
      </c>
      <c r="G146" s="7"/>
    </row>
    <row r="147" spans="2:7" ht="37.5" x14ac:dyDescent="0.3">
      <c r="B147" s="15" t="s">
        <v>67</v>
      </c>
      <c r="C147" s="16" t="s">
        <v>290</v>
      </c>
      <c r="D147" s="17">
        <v>20014.580000000002</v>
      </c>
      <c r="E147" s="17">
        <v>20014.580000000002</v>
      </c>
      <c r="F147" s="13"/>
      <c r="G147" s="7"/>
    </row>
    <row r="148" spans="2:7" x14ac:dyDescent="0.3">
      <c r="B148" s="26" t="s">
        <v>86</v>
      </c>
      <c r="C148" s="27" t="s">
        <v>87</v>
      </c>
      <c r="D148" s="40">
        <f>D149+D150+D151+D152</f>
        <v>363055.37</v>
      </c>
      <c r="E148" s="40">
        <f>E149+E150+E151+E152</f>
        <v>363055.37</v>
      </c>
      <c r="F148" s="13">
        <f>E148/D148*100</f>
        <v>100</v>
      </c>
      <c r="G148" s="7"/>
    </row>
    <row r="149" spans="2:7" ht="37.5" x14ac:dyDescent="0.3">
      <c r="B149" s="11" t="s">
        <v>67</v>
      </c>
      <c r="C149" s="12" t="s">
        <v>226</v>
      </c>
      <c r="D149" s="13">
        <v>155977.37</v>
      </c>
      <c r="E149" s="13">
        <v>155977.37</v>
      </c>
      <c r="F149" s="13"/>
      <c r="G149" s="7"/>
    </row>
    <row r="150" spans="2:7" ht="37.5" x14ac:dyDescent="0.3">
      <c r="B150" s="11" t="s">
        <v>67</v>
      </c>
      <c r="C150" s="12" t="s">
        <v>236</v>
      </c>
      <c r="D150" s="13">
        <v>96078</v>
      </c>
      <c r="E150" s="13">
        <v>96078</v>
      </c>
      <c r="F150" s="13"/>
      <c r="G150" s="7"/>
    </row>
    <row r="151" spans="2:7" ht="37.5" hidden="1" x14ac:dyDescent="0.3">
      <c r="B151" s="11" t="s">
        <v>67</v>
      </c>
      <c r="C151" s="12" t="s">
        <v>235</v>
      </c>
      <c r="D151" s="13"/>
      <c r="E151" s="13"/>
      <c r="F151" s="13"/>
      <c r="G151" s="7"/>
    </row>
    <row r="152" spans="2:7" x14ac:dyDescent="0.3">
      <c r="B152" s="31" t="s">
        <v>207</v>
      </c>
      <c r="C152" s="12" t="s">
        <v>206</v>
      </c>
      <c r="D152" s="13">
        <v>111000</v>
      </c>
      <c r="E152" s="13">
        <v>111000</v>
      </c>
      <c r="F152" s="13"/>
      <c r="G152" s="7"/>
    </row>
    <row r="153" spans="2:7" x14ac:dyDescent="0.3">
      <c r="B153" s="8" t="s">
        <v>88</v>
      </c>
      <c r="C153" s="49" t="s">
        <v>89</v>
      </c>
      <c r="D153" s="41">
        <f>SUM(D154)</f>
        <v>8309.84</v>
      </c>
      <c r="E153" s="41">
        <f>SUM(E154)</f>
        <v>8309.84</v>
      </c>
      <c r="F153" s="13">
        <f>E153/D153*100</f>
        <v>100</v>
      </c>
      <c r="G153" s="7"/>
    </row>
    <row r="154" spans="2:7" ht="56.25" x14ac:dyDescent="0.3">
      <c r="B154" s="8" t="s">
        <v>90</v>
      </c>
      <c r="C154" s="9" t="s">
        <v>138</v>
      </c>
      <c r="D154" s="10">
        <f>SUM(D155)</f>
        <v>8309.84</v>
      </c>
      <c r="E154" s="10">
        <f>SUM(E155)</f>
        <v>8309.84</v>
      </c>
      <c r="F154" s="13">
        <f>E154/D154*100</f>
        <v>100</v>
      </c>
      <c r="G154" s="7"/>
    </row>
    <row r="155" spans="2:7" ht="37.5" x14ac:dyDescent="0.3">
      <c r="B155" s="8" t="s">
        <v>79</v>
      </c>
      <c r="C155" s="9" t="s">
        <v>153</v>
      </c>
      <c r="D155" s="10">
        <f>SUM(D156:D157)</f>
        <v>8309.84</v>
      </c>
      <c r="E155" s="10">
        <f>SUM(E156:E157)</f>
        <v>8309.84</v>
      </c>
      <c r="F155" s="13">
        <f>E155/D155*100</f>
        <v>100</v>
      </c>
      <c r="G155" s="7"/>
    </row>
    <row r="156" spans="2:7" ht="37.5" x14ac:dyDescent="0.3">
      <c r="B156" s="11" t="s">
        <v>67</v>
      </c>
      <c r="C156" s="12" t="s">
        <v>185</v>
      </c>
      <c r="D156" s="13">
        <v>7087.68</v>
      </c>
      <c r="E156" s="13">
        <v>7087.68</v>
      </c>
      <c r="F156" s="13">
        <f>E156/D156*100</f>
        <v>100</v>
      </c>
      <c r="G156" s="7"/>
    </row>
    <row r="157" spans="2:7" ht="37.5" x14ac:dyDescent="0.3">
      <c r="B157" s="11" t="s">
        <v>67</v>
      </c>
      <c r="C157" s="12" t="s">
        <v>287</v>
      </c>
      <c r="D157" s="13">
        <v>1222.1600000000001</v>
      </c>
      <c r="E157" s="13">
        <v>1222.1600000000001</v>
      </c>
      <c r="F157" s="13"/>
      <c r="G157" s="7"/>
    </row>
    <row r="158" spans="2:7" ht="24" customHeight="1" x14ac:dyDescent="0.3">
      <c r="B158" s="8" t="s">
        <v>91</v>
      </c>
      <c r="C158" s="49" t="s">
        <v>92</v>
      </c>
      <c r="D158" s="41">
        <f>SUM(D159)</f>
        <v>1814557.2100000002</v>
      </c>
      <c r="E158" s="41">
        <f>SUM(E159)</f>
        <v>1814557.2100000002</v>
      </c>
      <c r="F158" s="13">
        <f>E158/D158*100</f>
        <v>100</v>
      </c>
      <c r="G158" s="7"/>
    </row>
    <row r="159" spans="2:7" x14ac:dyDescent="0.3">
      <c r="B159" s="8" t="s">
        <v>91</v>
      </c>
      <c r="C159" s="9" t="s">
        <v>93</v>
      </c>
      <c r="D159" s="10">
        <f>SUM(D160)</f>
        <v>1814557.2100000002</v>
      </c>
      <c r="E159" s="10">
        <f>SUM(E160)</f>
        <v>1814557.2100000002</v>
      </c>
      <c r="F159" s="13">
        <f>E159/D159*100</f>
        <v>100</v>
      </c>
      <c r="G159" s="7"/>
    </row>
    <row r="160" spans="2:7" ht="37.5" x14ac:dyDescent="0.3">
      <c r="B160" s="11" t="s">
        <v>94</v>
      </c>
      <c r="C160" s="9" t="s">
        <v>95</v>
      </c>
      <c r="D160" s="10">
        <f>SUM(D161:D174)</f>
        <v>1814557.2100000002</v>
      </c>
      <c r="E160" s="10">
        <f>SUM(E161:E174)</f>
        <v>1814557.2100000002</v>
      </c>
      <c r="F160" s="13">
        <f>E160/D160*100</f>
        <v>100</v>
      </c>
      <c r="G160" s="7"/>
    </row>
    <row r="161" spans="2:15" ht="37.5" hidden="1" x14ac:dyDescent="0.3">
      <c r="B161" s="11" t="s">
        <v>67</v>
      </c>
      <c r="C161" s="12" t="s">
        <v>202</v>
      </c>
      <c r="D161" s="54"/>
      <c r="E161" s="54"/>
      <c r="F161" s="13" t="e">
        <f>E161/D161*100</f>
        <v>#DIV/0!</v>
      </c>
      <c r="G161" s="7"/>
    </row>
    <row r="162" spans="2:15" ht="37.5" x14ac:dyDescent="0.3">
      <c r="B162" s="11" t="s">
        <v>67</v>
      </c>
      <c r="C162" s="12" t="s">
        <v>268</v>
      </c>
      <c r="D162" s="54">
        <v>21294.31</v>
      </c>
      <c r="E162" s="54">
        <v>21294.31</v>
      </c>
      <c r="F162" s="13"/>
      <c r="G162" s="7"/>
    </row>
    <row r="163" spans="2:15" ht="37.5" x14ac:dyDescent="0.3">
      <c r="B163" s="11" t="s">
        <v>67</v>
      </c>
      <c r="C163" s="12" t="s">
        <v>296</v>
      </c>
      <c r="D163" s="54">
        <v>18000</v>
      </c>
      <c r="E163" s="54">
        <v>18000</v>
      </c>
      <c r="F163" s="13"/>
      <c r="G163" s="7"/>
    </row>
    <row r="164" spans="2:15" ht="37.5" x14ac:dyDescent="0.3">
      <c r="B164" s="11" t="s">
        <v>67</v>
      </c>
      <c r="C164" s="12" t="s">
        <v>186</v>
      </c>
      <c r="D164" s="13">
        <v>33169.980000000003</v>
      </c>
      <c r="E164" s="13">
        <v>33169.980000000003</v>
      </c>
      <c r="F164" s="13">
        <f>E164/D164*100</f>
        <v>100</v>
      </c>
      <c r="G164" s="7"/>
      <c r="H164" s="7"/>
      <c r="I164" s="7"/>
      <c r="J164" s="7"/>
      <c r="K164" s="7"/>
      <c r="L164" s="7"/>
      <c r="M164" s="7"/>
      <c r="N164" s="7"/>
      <c r="O164" s="7"/>
    </row>
    <row r="165" spans="2:15" ht="37.5" x14ac:dyDescent="0.3">
      <c r="B165" s="11" t="s">
        <v>67</v>
      </c>
      <c r="C165" s="12" t="s">
        <v>270</v>
      </c>
      <c r="D165" s="13">
        <v>7227.6</v>
      </c>
      <c r="E165" s="13">
        <v>7227.6</v>
      </c>
      <c r="F165" s="13"/>
      <c r="G165" s="7"/>
      <c r="H165" s="7"/>
      <c r="I165" s="7"/>
      <c r="J165" s="7"/>
      <c r="K165" s="7"/>
      <c r="L165" s="7"/>
      <c r="M165" s="7"/>
      <c r="N165" s="7"/>
      <c r="O165" s="7"/>
    </row>
    <row r="166" spans="2:15" ht="37.5" x14ac:dyDescent="0.3">
      <c r="B166" s="11" t="s">
        <v>67</v>
      </c>
      <c r="C166" s="12" t="s">
        <v>281</v>
      </c>
      <c r="D166" s="13">
        <v>114608.87</v>
      </c>
      <c r="E166" s="13">
        <v>114608.87</v>
      </c>
      <c r="F166" s="13">
        <f t="shared" ref="F166:F175" si="3">E166/D166*100</f>
        <v>100</v>
      </c>
      <c r="G166" s="7"/>
      <c r="H166" s="7"/>
      <c r="I166" s="7"/>
      <c r="J166" s="7"/>
      <c r="K166" s="7"/>
      <c r="L166" s="7"/>
      <c r="M166" s="7"/>
      <c r="N166" s="7"/>
      <c r="O166" s="7"/>
    </row>
    <row r="167" spans="2:15" ht="37.5" x14ac:dyDescent="0.3">
      <c r="B167" s="11" t="s">
        <v>67</v>
      </c>
      <c r="C167" s="12" t="s">
        <v>214</v>
      </c>
      <c r="D167" s="13">
        <v>432501.15</v>
      </c>
      <c r="E167" s="13">
        <v>432501.15</v>
      </c>
      <c r="F167" s="13">
        <f t="shared" si="3"/>
        <v>100</v>
      </c>
      <c r="G167" s="7"/>
      <c r="H167" s="7"/>
      <c r="I167" s="7"/>
      <c r="J167" s="7"/>
      <c r="K167" s="7"/>
      <c r="L167" s="7"/>
      <c r="M167" s="7"/>
      <c r="N167" s="7"/>
      <c r="O167" s="7"/>
    </row>
    <row r="168" spans="2:15" ht="37.5" x14ac:dyDescent="0.3">
      <c r="B168" s="11" t="s">
        <v>67</v>
      </c>
      <c r="C168" s="12" t="s">
        <v>301</v>
      </c>
      <c r="D168" s="13">
        <v>80000</v>
      </c>
      <c r="E168" s="13">
        <v>80000</v>
      </c>
      <c r="F168" s="13">
        <f t="shared" si="3"/>
        <v>100</v>
      </c>
      <c r="G168" s="7"/>
      <c r="H168" s="7"/>
      <c r="I168" s="7"/>
      <c r="J168" s="7"/>
      <c r="K168" s="7"/>
      <c r="L168" s="7"/>
      <c r="M168" s="7"/>
      <c r="N168" s="7"/>
      <c r="O168" s="7"/>
    </row>
    <row r="169" spans="2:15" ht="37.5" x14ac:dyDescent="0.3">
      <c r="B169" s="11" t="s">
        <v>67</v>
      </c>
      <c r="C169" s="12" t="s">
        <v>212</v>
      </c>
      <c r="D169" s="13">
        <v>397472</v>
      </c>
      <c r="E169" s="13">
        <v>397472</v>
      </c>
      <c r="F169" s="13">
        <f t="shared" si="3"/>
        <v>100</v>
      </c>
      <c r="G169" s="7"/>
      <c r="H169" s="7"/>
      <c r="I169" s="7"/>
      <c r="J169" s="7"/>
      <c r="K169" s="7"/>
      <c r="L169" s="7"/>
      <c r="M169" s="7"/>
      <c r="N169" s="7"/>
      <c r="O169" s="7"/>
    </row>
    <row r="170" spans="2:15" ht="37.5" x14ac:dyDescent="0.3">
      <c r="B170" s="11" t="s">
        <v>67</v>
      </c>
      <c r="C170" s="12" t="s">
        <v>187</v>
      </c>
      <c r="D170" s="13">
        <v>2536.3000000000002</v>
      </c>
      <c r="E170" s="13">
        <v>2536.3000000000002</v>
      </c>
      <c r="F170" s="13">
        <f t="shared" si="3"/>
        <v>100</v>
      </c>
      <c r="G170" s="7"/>
      <c r="H170" s="7"/>
      <c r="I170" s="7"/>
      <c r="J170" s="7"/>
      <c r="K170" s="7"/>
      <c r="L170" s="7"/>
      <c r="M170" s="7"/>
      <c r="N170" s="7"/>
      <c r="O170" s="7"/>
    </row>
    <row r="171" spans="2:15" ht="37.5" x14ac:dyDescent="0.3">
      <c r="B171" s="11" t="s">
        <v>67</v>
      </c>
      <c r="C171" s="12" t="s">
        <v>297</v>
      </c>
      <c r="D171" s="13">
        <v>6975</v>
      </c>
      <c r="E171" s="13">
        <v>6975</v>
      </c>
      <c r="F171" s="13">
        <f t="shared" si="3"/>
        <v>100</v>
      </c>
      <c r="G171" s="7"/>
      <c r="H171" s="7"/>
      <c r="I171" s="7"/>
      <c r="J171" s="7"/>
      <c r="K171" s="7"/>
      <c r="L171" s="7"/>
      <c r="M171" s="7"/>
      <c r="N171" s="7"/>
      <c r="O171" s="7"/>
    </row>
    <row r="172" spans="2:15" ht="37.5" x14ac:dyDescent="0.3">
      <c r="B172" s="11" t="s">
        <v>67</v>
      </c>
      <c r="C172" s="12" t="s">
        <v>188</v>
      </c>
      <c r="D172" s="13">
        <v>200772</v>
      </c>
      <c r="E172" s="13">
        <v>200772</v>
      </c>
      <c r="F172" s="13">
        <f t="shared" si="3"/>
        <v>100</v>
      </c>
      <c r="G172" s="7"/>
      <c r="H172" s="7"/>
      <c r="I172" s="7"/>
      <c r="J172" s="7"/>
      <c r="K172" s="7"/>
      <c r="L172" s="7"/>
      <c r="M172" s="7"/>
      <c r="N172" s="7"/>
      <c r="O172" s="7"/>
    </row>
    <row r="173" spans="2:15" ht="37.5" x14ac:dyDescent="0.3">
      <c r="B173" s="11" t="s">
        <v>67</v>
      </c>
      <c r="C173" s="12" t="s">
        <v>201</v>
      </c>
      <c r="D173" s="13">
        <v>100000</v>
      </c>
      <c r="E173" s="13">
        <v>100000</v>
      </c>
      <c r="F173" s="13">
        <f t="shared" si="3"/>
        <v>100</v>
      </c>
      <c r="G173" s="7"/>
      <c r="H173" s="7"/>
      <c r="I173" s="7"/>
      <c r="J173" s="7"/>
      <c r="K173" s="7"/>
      <c r="L173" s="7"/>
      <c r="M173" s="7"/>
      <c r="N173" s="7"/>
      <c r="O173" s="7"/>
    </row>
    <row r="174" spans="2:15" ht="37.5" x14ac:dyDescent="0.3">
      <c r="B174" s="11" t="s">
        <v>67</v>
      </c>
      <c r="C174" s="12" t="s">
        <v>279</v>
      </c>
      <c r="D174" s="13">
        <v>400000</v>
      </c>
      <c r="E174" s="13">
        <v>400000</v>
      </c>
      <c r="F174" s="13">
        <f t="shared" si="3"/>
        <v>100</v>
      </c>
      <c r="G174" s="7"/>
      <c r="H174" s="7"/>
      <c r="I174" s="7"/>
      <c r="J174" s="7"/>
      <c r="K174" s="7"/>
      <c r="L174" s="7"/>
      <c r="M174" s="7"/>
      <c r="N174" s="7"/>
      <c r="O174" s="7"/>
    </row>
    <row r="175" spans="2:15" ht="18" customHeight="1" x14ac:dyDescent="0.3">
      <c r="B175" s="59" t="s">
        <v>59</v>
      </c>
      <c r="C175" s="50" t="s">
        <v>210</v>
      </c>
      <c r="D175" s="42">
        <f>D176+D177</f>
        <v>200000</v>
      </c>
      <c r="E175" s="44">
        <f>E176+E177</f>
        <v>200000</v>
      </c>
      <c r="F175" s="44">
        <f t="shared" si="3"/>
        <v>100</v>
      </c>
      <c r="G175" s="7"/>
      <c r="H175" s="7"/>
      <c r="I175" s="7"/>
      <c r="J175" s="7"/>
      <c r="K175" s="7"/>
      <c r="L175" s="7"/>
      <c r="M175" s="7"/>
      <c r="N175" s="7"/>
      <c r="O175" s="7"/>
    </row>
    <row r="176" spans="2:15" ht="93.75" hidden="1" x14ac:dyDescent="0.3">
      <c r="B176" s="11" t="s">
        <v>140</v>
      </c>
      <c r="C176" s="12" t="s">
        <v>200</v>
      </c>
      <c r="D176" s="13"/>
      <c r="E176" s="13"/>
      <c r="F176" s="13"/>
      <c r="G176" s="7"/>
      <c r="H176" s="7"/>
      <c r="I176" s="7"/>
      <c r="J176" s="7"/>
      <c r="K176" s="7"/>
      <c r="L176" s="7"/>
      <c r="M176" s="7"/>
      <c r="N176" s="7"/>
      <c r="O176" s="7"/>
    </row>
    <row r="177" spans="1:15" ht="18" customHeight="1" x14ac:dyDescent="0.3">
      <c r="B177" s="11"/>
      <c r="C177" s="12" t="s">
        <v>209</v>
      </c>
      <c r="D177" s="13">
        <v>200000</v>
      </c>
      <c r="E177" s="13">
        <v>200000</v>
      </c>
      <c r="F177" s="13"/>
      <c r="G177" s="7"/>
      <c r="H177" s="7"/>
      <c r="I177" s="7"/>
      <c r="J177" s="7"/>
      <c r="K177" s="7"/>
      <c r="L177" s="7"/>
      <c r="M177" s="7"/>
      <c r="N177" s="7"/>
      <c r="O177" s="7"/>
    </row>
    <row r="178" spans="1:15" ht="0.75" hidden="1" customHeight="1" x14ac:dyDescent="0.3">
      <c r="A178" s="1" t="s">
        <v>249</v>
      </c>
      <c r="B178" s="11" t="s">
        <v>250</v>
      </c>
      <c r="C178" s="21" t="s">
        <v>251</v>
      </c>
      <c r="D178" s="19">
        <f>D179</f>
        <v>0</v>
      </c>
      <c r="E178" s="13">
        <f>E179</f>
        <v>0</v>
      </c>
      <c r="F178" s="13"/>
      <c r="G178" s="7"/>
      <c r="H178" s="7"/>
      <c r="I178" s="7"/>
      <c r="J178" s="7"/>
      <c r="K178" s="7"/>
      <c r="L178" s="7"/>
      <c r="M178" s="7"/>
      <c r="N178" s="7"/>
      <c r="O178" s="7"/>
    </row>
    <row r="179" spans="1:15" hidden="1" x14ac:dyDescent="0.3">
      <c r="B179" s="11" t="s">
        <v>252</v>
      </c>
      <c r="C179" s="12" t="s">
        <v>280</v>
      </c>
      <c r="D179" s="13"/>
      <c r="E179" s="13"/>
      <c r="F179" s="13"/>
      <c r="G179" s="7"/>
      <c r="H179" s="7"/>
      <c r="I179" s="7"/>
      <c r="J179" s="7"/>
      <c r="K179" s="7"/>
      <c r="L179" s="7"/>
      <c r="M179" s="7"/>
      <c r="N179" s="7"/>
      <c r="O179" s="7"/>
    </row>
    <row r="180" spans="1:15" s="60" customFormat="1" ht="37.5" x14ac:dyDescent="0.3">
      <c r="B180" s="59" t="s">
        <v>67</v>
      </c>
      <c r="C180" s="50" t="s">
        <v>144</v>
      </c>
      <c r="D180" s="42">
        <f>D181+D182+D183+D184+D185+D186+D187+D188+D189+D190+D191+D192+D193+D194+D195+D196+D197+D198+D199+D200+D201+D202+D205+D203+D204</f>
        <v>2184217.1999999997</v>
      </c>
      <c r="E180" s="42">
        <f>E181+E182+E183+E184+E185+E186+E187+E188+E189+E190+E191+E192+E193+E195+E196+E197+E198+E199+E200+E201+E202+E203+E204+E205</f>
        <v>2184217.2000000002</v>
      </c>
      <c r="F180" s="44"/>
      <c r="G180" s="61"/>
    </row>
    <row r="181" spans="1:15" ht="37.5" x14ac:dyDescent="0.3">
      <c r="B181" s="11" t="s">
        <v>67</v>
      </c>
      <c r="C181" s="12" t="s">
        <v>285</v>
      </c>
      <c r="D181" s="13">
        <v>305088.12</v>
      </c>
      <c r="E181" s="17">
        <v>305088.12</v>
      </c>
      <c r="F181" s="13"/>
      <c r="G181" s="7"/>
    </row>
    <row r="182" spans="1:15" ht="37.5" x14ac:dyDescent="0.3">
      <c r="B182" s="11" t="s">
        <v>67</v>
      </c>
      <c r="C182" s="12" t="s">
        <v>282</v>
      </c>
      <c r="D182" s="13">
        <v>105320.32000000001</v>
      </c>
      <c r="E182" s="17">
        <v>105320.32000000001</v>
      </c>
      <c r="F182" s="13"/>
      <c r="G182" s="7"/>
    </row>
    <row r="183" spans="1:15" ht="37.5" x14ac:dyDescent="0.3">
      <c r="B183" s="11" t="s">
        <v>67</v>
      </c>
      <c r="C183" s="12" t="s">
        <v>313</v>
      </c>
      <c r="D183" s="13">
        <v>4297.3500000000004</v>
      </c>
      <c r="E183" s="17">
        <v>4297.3500000000004</v>
      </c>
      <c r="F183" s="13"/>
      <c r="G183" s="7"/>
    </row>
    <row r="184" spans="1:15" ht="37.5" x14ac:dyDescent="0.3">
      <c r="B184" s="11" t="s">
        <v>67</v>
      </c>
      <c r="C184" s="12" t="s">
        <v>308</v>
      </c>
      <c r="D184" s="13">
        <v>10453.219999999999</v>
      </c>
      <c r="E184" s="17">
        <v>10453.219999999999</v>
      </c>
      <c r="F184" s="13"/>
      <c r="G184" s="7"/>
    </row>
    <row r="185" spans="1:15" ht="37.5" x14ac:dyDescent="0.3">
      <c r="B185" s="11" t="s">
        <v>67</v>
      </c>
      <c r="C185" s="12" t="s">
        <v>307</v>
      </c>
      <c r="D185" s="13">
        <v>3100</v>
      </c>
      <c r="E185" s="17">
        <v>3100</v>
      </c>
      <c r="F185" s="13"/>
      <c r="G185" s="7"/>
    </row>
    <row r="186" spans="1:15" ht="37.5" x14ac:dyDescent="0.3">
      <c r="B186" s="11" t="s">
        <v>67</v>
      </c>
      <c r="C186" s="12" t="s">
        <v>306</v>
      </c>
      <c r="D186" s="13">
        <v>61205.09</v>
      </c>
      <c r="E186" s="13">
        <v>61205.09</v>
      </c>
      <c r="F186" s="13"/>
      <c r="G186" s="7"/>
    </row>
    <row r="187" spans="1:15" ht="37.5" x14ac:dyDescent="0.3">
      <c r="B187" s="11" t="s">
        <v>67</v>
      </c>
      <c r="C187" s="12" t="s">
        <v>305</v>
      </c>
      <c r="D187" s="13">
        <v>979.65</v>
      </c>
      <c r="E187" s="13">
        <v>979.65</v>
      </c>
      <c r="F187" s="13"/>
      <c r="G187" s="7"/>
    </row>
    <row r="188" spans="1:15" ht="37.5" x14ac:dyDescent="0.3">
      <c r="B188" s="11" t="s">
        <v>67</v>
      </c>
      <c r="C188" s="12" t="s">
        <v>304</v>
      </c>
      <c r="D188" s="13">
        <v>22731.85</v>
      </c>
      <c r="E188" s="13">
        <v>22731.85</v>
      </c>
      <c r="F188" s="13"/>
      <c r="G188" s="7"/>
    </row>
    <row r="189" spans="1:15" ht="37.5" x14ac:dyDescent="0.3">
      <c r="B189" s="11" t="s">
        <v>67</v>
      </c>
      <c r="C189" s="12" t="s">
        <v>317</v>
      </c>
      <c r="D189" s="13">
        <v>1046.4000000000001</v>
      </c>
      <c r="E189" s="13">
        <v>1046.4000000000001</v>
      </c>
      <c r="F189" s="13"/>
      <c r="G189" s="7"/>
    </row>
    <row r="190" spans="1:15" ht="37.5" x14ac:dyDescent="0.3">
      <c r="B190" s="11" t="s">
        <v>67</v>
      </c>
      <c r="C190" s="12" t="s">
        <v>294</v>
      </c>
      <c r="D190" s="13">
        <v>466433.05</v>
      </c>
      <c r="E190" s="13">
        <v>466433.05</v>
      </c>
      <c r="F190" s="13"/>
      <c r="G190" s="7"/>
    </row>
    <row r="191" spans="1:15" ht="37.5" x14ac:dyDescent="0.3">
      <c r="B191" s="11" t="s">
        <v>67</v>
      </c>
      <c r="C191" s="12" t="s">
        <v>314</v>
      </c>
      <c r="D191" s="13">
        <v>103564</v>
      </c>
      <c r="E191" s="13">
        <v>103564</v>
      </c>
      <c r="F191" s="13"/>
      <c r="G191" s="7"/>
    </row>
    <row r="192" spans="1:15" ht="37.5" x14ac:dyDescent="0.3">
      <c r="B192" s="11" t="s">
        <v>67</v>
      </c>
      <c r="C192" s="12" t="s">
        <v>295</v>
      </c>
      <c r="D192" s="13"/>
      <c r="E192" s="13"/>
      <c r="F192" s="13"/>
      <c r="G192" s="7"/>
    </row>
    <row r="193" spans="2:7" ht="37.5" x14ac:dyDescent="0.3">
      <c r="B193" s="11" t="s">
        <v>67</v>
      </c>
      <c r="C193" s="12" t="s">
        <v>303</v>
      </c>
      <c r="D193" s="13">
        <v>9000</v>
      </c>
      <c r="E193" s="13">
        <v>9000</v>
      </c>
      <c r="F193" s="13"/>
      <c r="G193" s="7"/>
    </row>
    <row r="194" spans="2:7" ht="0.75" customHeight="1" x14ac:dyDescent="0.3">
      <c r="B194" s="11" t="s">
        <v>67</v>
      </c>
      <c r="C194" s="12" t="s">
        <v>253</v>
      </c>
      <c r="D194" s="13"/>
      <c r="E194" s="13"/>
      <c r="F194" s="13"/>
      <c r="G194" s="7"/>
    </row>
    <row r="195" spans="2:7" ht="37.5" hidden="1" x14ac:dyDescent="0.3">
      <c r="B195" s="11" t="s">
        <v>67</v>
      </c>
      <c r="C195" s="12" t="s">
        <v>309</v>
      </c>
      <c r="D195" s="13"/>
      <c r="E195" s="13"/>
      <c r="F195" s="13"/>
      <c r="G195" s="7"/>
    </row>
    <row r="196" spans="2:7" ht="37.5" x14ac:dyDescent="0.3">
      <c r="B196" s="11" t="s">
        <v>67</v>
      </c>
      <c r="C196" s="12" t="s">
        <v>289</v>
      </c>
      <c r="D196" s="13">
        <v>39669.980000000003</v>
      </c>
      <c r="E196" s="17">
        <v>39669.980000000003</v>
      </c>
      <c r="F196" s="13">
        <f>E196/D196*100</f>
        <v>100</v>
      </c>
      <c r="G196" s="7"/>
    </row>
    <row r="197" spans="2:7" ht="37.5" x14ac:dyDescent="0.3">
      <c r="B197" s="11" t="s">
        <v>67</v>
      </c>
      <c r="C197" s="12" t="s">
        <v>288</v>
      </c>
      <c r="D197" s="13">
        <v>1049.26</v>
      </c>
      <c r="E197" s="13">
        <v>1049.26</v>
      </c>
      <c r="F197" s="13">
        <f>E197/D197*100</f>
        <v>100</v>
      </c>
      <c r="G197" s="7"/>
    </row>
    <row r="198" spans="2:7" ht="37.5" x14ac:dyDescent="0.3">
      <c r="B198" s="11" t="s">
        <v>67</v>
      </c>
      <c r="C198" s="12" t="s">
        <v>310</v>
      </c>
      <c r="D198" s="13">
        <v>6620</v>
      </c>
      <c r="E198" s="13">
        <v>6620</v>
      </c>
      <c r="F198" s="13"/>
      <c r="G198" s="7"/>
    </row>
    <row r="199" spans="2:7" ht="37.5" x14ac:dyDescent="0.3">
      <c r="B199" s="11" t="s">
        <v>67</v>
      </c>
      <c r="C199" s="12" t="s">
        <v>311</v>
      </c>
      <c r="D199" s="13">
        <v>38000</v>
      </c>
      <c r="E199" s="13">
        <v>38000</v>
      </c>
      <c r="F199" s="13"/>
      <c r="G199" s="7"/>
    </row>
    <row r="200" spans="2:7" ht="37.5" x14ac:dyDescent="0.3">
      <c r="B200" s="11" t="s">
        <v>67</v>
      </c>
      <c r="C200" s="12" t="s">
        <v>315</v>
      </c>
      <c r="D200" s="13">
        <v>155477.91</v>
      </c>
      <c r="E200" s="13">
        <v>155477.91</v>
      </c>
      <c r="F200" s="13"/>
      <c r="G200" s="7"/>
    </row>
    <row r="201" spans="2:7" ht="37.5" x14ac:dyDescent="0.3">
      <c r="B201" s="11" t="s">
        <v>67</v>
      </c>
      <c r="C201" s="12" t="s">
        <v>266</v>
      </c>
      <c r="D201" s="13">
        <v>95980</v>
      </c>
      <c r="E201" s="17">
        <v>95980</v>
      </c>
      <c r="F201" s="13"/>
      <c r="G201" s="7"/>
    </row>
    <row r="202" spans="2:7" ht="37.5" x14ac:dyDescent="0.3">
      <c r="B202" s="11" t="s">
        <v>67</v>
      </c>
      <c r="C202" s="12" t="s">
        <v>266</v>
      </c>
      <c r="D202" s="13">
        <v>95500</v>
      </c>
      <c r="E202" s="17">
        <v>95500</v>
      </c>
      <c r="F202" s="13"/>
      <c r="G202" s="7"/>
    </row>
    <row r="203" spans="2:7" x14ac:dyDescent="0.3">
      <c r="B203" s="11" t="s">
        <v>273</v>
      </c>
      <c r="C203" s="12" t="s">
        <v>276</v>
      </c>
      <c r="D203" s="13">
        <v>174332.35</v>
      </c>
      <c r="E203" s="17">
        <v>174332.35</v>
      </c>
      <c r="F203" s="13"/>
      <c r="G203" s="7"/>
    </row>
    <row r="204" spans="2:7" x14ac:dyDescent="0.3">
      <c r="B204" s="11" t="s">
        <v>274</v>
      </c>
      <c r="C204" s="12" t="s">
        <v>277</v>
      </c>
      <c r="D204" s="13">
        <v>39368.65</v>
      </c>
      <c r="E204" s="13">
        <v>39368.65</v>
      </c>
      <c r="F204" s="13"/>
      <c r="G204" s="7"/>
    </row>
    <row r="205" spans="2:7" x14ac:dyDescent="0.3">
      <c r="B205" s="31" t="s">
        <v>207</v>
      </c>
      <c r="C205" s="12" t="s">
        <v>293</v>
      </c>
      <c r="D205" s="13">
        <v>445000</v>
      </c>
      <c r="E205" s="13">
        <v>445000</v>
      </c>
      <c r="F205" s="13"/>
      <c r="G205" s="7"/>
    </row>
    <row r="206" spans="2:7" hidden="1" x14ac:dyDescent="0.3">
      <c r="B206" s="56" t="s">
        <v>254</v>
      </c>
      <c r="C206" s="12" t="s">
        <v>256</v>
      </c>
      <c r="D206" s="19">
        <f>D207</f>
        <v>0</v>
      </c>
      <c r="E206" s="13"/>
      <c r="F206" s="13"/>
      <c r="G206" s="7"/>
    </row>
    <row r="207" spans="2:7" hidden="1" x14ac:dyDescent="0.3">
      <c r="B207" s="55" t="s">
        <v>255</v>
      </c>
      <c r="C207" s="12" t="s">
        <v>298</v>
      </c>
      <c r="D207" s="13"/>
      <c r="E207" s="13"/>
      <c r="F207" s="13"/>
      <c r="G207" s="7"/>
    </row>
    <row r="208" spans="2:7" s="28" customFormat="1" x14ac:dyDescent="0.3">
      <c r="B208" s="26" t="s">
        <v>96</v>
      </c>
      <c r="C208" s="27" t="s">
        <v>189</v>
      </c>
      <c r="D208" s="40">
        <v>72366</v>
      </c>
      <c r="E208" s="40">
        <v>72366</v>
      </c>
      <c r="F208" s="13">
        <f>E208/D208*100</f>
        <v>100</v>
      </c>
      <c r="G208" s="29"/>
    </row>
    <row r="209" spans="2:10" ht="36" x14ac:dyDescent="0.3">
      <c r="B209" s="31" t="s">
        <v>97</v>
      </c>
      <c r="C209" s="32" t="s">
        <v>103</v>
      </c>
      <c r="D209" s="41">
        <f>D210</f>
        <v>1156200</v>
      </c>
      <c r="E209" s="62">
        <f>E210</f>
        <v>1156200</v>
      </c>
      <c r="F209" s="13">
        <f>E209/D209*100</f>
        <v>100</v>
      </c>
      <c r="G209" s="7"/>
    </row>
    <row r="210" spans="2:10" x14ac:dyDescent="0.3">
      <c r="B210" s="31" t="s">
        <v>104</v>
      </c>
      <c r="C210" s="32" t="s">
        <v>139</v>
      </c>
      <c r="D210" s="35">
        <f>D211+D212</f>
        <v>1156200</v>
      </c>
      <c r="E210" s="33">
        <f>E211+E212</f>
        <v>1156200</v>
      </c>
      <c r="F210" s="13">
        <f>E210/D210*100</f>
        <v>100</v>
      </c>
      <c r="G210" s="7"/>
    </row>
    <row r="211" spans="2:10" x14ac:dyDescent="0.3">
      <c r="B211" s="36"/>
      <c r="C211" s="32" t="s">
        <v>259</v>
      </c>
      <c r="D211" s="57">
        <v>1146500</v>
      </c>
      <c r="E211" s="35">
        <v>1146500</v>
      </c>
      <c r="F211" s="13">
        <f>E211/D211*100</f>
        <v>100</v>
      </c>
      <c r="G211" s="7"/>
    </row>
    <row r="212" spans="2:10" x14ac:dyDescent="0.3">
      <c r="B212" s="31" t="s">
        <v>104</v>
      </c>
      <c r="C212" s="32" t="s">
        <v>261</v>
      </c>
      <c r="D212" s="57" t="s">
        <v>260</v>
      </c>
      <c r="E212" s="58">
        <v>9700</v>
      </c>
      <c r="F212" s="13"/>
    </row>
    <row r="213" spans="2:10" x14ac:dyDescent="0.3">
      <c r="B213" s="31" t="s">
        <v>98</v>
      </c>
      <c r="C213" s="32" t="s">
        <v>105</v>
      </c>
      <c r="D213" s="34"/>
      <c r="E213" s="34" t="s">
        <v>106</v>
      </c>
      <c r="F213" s="7"/>
    </row>
    <row r="214" spans="2:10" x14ac:dyDescent="0.3">
      <c r="B214" s="31" t="s">
        <v>104</v>
      </c>
      <c r="C214" s="32" t="s">
        <v>107</v>
      </c>
      <c r="D214" s="34"/>
      <c r="E214" s="34" t="s">
        <v>106</v>
      </c>
      <c r="F214" s="7"/>
      <c r="J214" s="7"/>
    </row>
    <row r="215" spans="2:10" x14ac:dyDescent="0.3">
      <c r="B215" s="36"/>
      <c r="C215" s="32" t="s">
        <v>108</v>
      </c>
      <c r="D215" s="34"/>
      <c r="E215" s="34" t="s">
        <v>106</v>
      </c>
      <c r="F215" s="7"/>
    </row>
    <row r="216" spans="2:10" x14ac:dyDescent="0.3">
      <c r="B216" s="31" t="s">
        <v>98</v>
      </c>
      <c r="C216" s="32" t="s">
        <v>109</v>
      </c>
      <c r="D216" s="34"/>
      <c r="E216" s="34" t="s">
        <v>106</v>
      </c>
    </row>
    <row r="217" spans="2:10" x14ac:dyDescent="0.3">
      <c r="B217" s="31"/>
      <c r="C217" s="32"/>
      <c r="D217" s="34"/>
      <c r="E217" s="34"/>
    </row>
    <row r="218" spans="2:10" ht="36" x14ac:dyDescent="0.3">
      <c r="B218" s="37" t="s">
        <v>110</v>
      </c>
      <c r="C218" s="38"/>
      <c r="D218" s="39"/>
      <c r="E218" s="42">
        <f>E223-E222</f>
        <v>-277420.75999999978</v>
      </c>
      <c r="F218" s="7"/>
      <c r="G218" s="7"/>
    </row>
    <row r="219" spans="2:10" x14ac:dyDescent="0.3">
      <c r="B219" s="37" t="s">
        <v>111</v>
      </c>
      <c r="C219" s="38" t="s">
        <v>3</v>
      </c>
      <c r="D219" s="39"/>
      <c r="E219" s="42">
        <f>E222-E223</f>
        <v>277420.75999999978</v>
      </c>
      <c r="F219" s="7"/>
    </row>
    <row r="220" spans="2:10" ht="36" x14ac:dyDescent="0.3">
      <c r="B220" s="31" t="s">
        <v>112</v>
      </c>
      <c r="C220" s="32" t="s">
        <v>113</v>
      </c>
      <c r="D220" s="34"/>
      <c r="E220" s="34" t="s">
        <v>137</v>
      </c>
      <c r="F220" s="7"/>
    </row>
    <row r="221" spans="2:10" ht="36" x14ac:dyDescent="0.3">
      <c r="B221" s="31" t="s">
        <v>112</v>
      </c>
      <c r="C221" s="32" t="s">
        <v>114</v>
      </c>
      <c r="D221" s="34"/>
      <c r="E221" s="34" t="s">
        <v>134</v>
      </c>
    </row>
    <row r="222" spans="2:10" ht="36" x14ac:dyDescent="0.3">
      <c r="B222" s="31" t="s">
        <v>112</v>
      </c>
      <c r="C222" s="32" t="s">
        <v>115</v>
      </c>
      <c r="D222" s="34" t="s">
        <v>320</v>
      </c>
      <c r="E222" s="33">
        <f>E9</f>
        <v>13343804.6</v>
      </c>
      <c r="F222" s="7"/>
    </row>
    <row r="223" spans="2:10" ht="36" x14ac:dyDescent="0.3">
      <c r="B223" s="31" t="s">
        <v>112</v>
      </c>
      <c r="C223" s="32" t="s">
        <v>116</v>
      </c>
      <c r="D223" s="34" t="s">
        <v>318</v>
      </c>
      <c r="E223" s="33">
        <f>E81</f>
        <v>13066383.84</v>
      </c>
      <c r="F223" s="7"/>
    </row>
    <row r="224" spans="2:10" ht="36" x14ac:dyDescent="0.3">
      <c r="B224" s="37" t="s">
        <v>117</v>
      </c>
      <c r="C224" s="38"/>
      <c r="D224" s="39" t="s">
        <v>106</v>
      </c>
      <c r="E224" s="39" t="s">
        <v>106</v>
      </c>
    </row>
    <row r="225" spans="2:5" x14ac:dyDescent="0.3">
      <c r="B225" s="37" t="s">
        <v>118</v>
      </c>
      <c r="C225" s="38" t="s">
        <v>119</v>
      </c>
      <c r="D225" s="39" t="s">
        <v>106</v>
      </c>
      <c r="E225" s="39" t="s">
        <v>321</v>
      </c>
    </row>
    <row r="226" spans="2:5" x14ac:dyDescent="0.3">
      <c r="B226" s="37" t="s">
        <v>120</v>
      </c>
      <c r="C226" s="38" t="s">
        <v>121</v>
      </c>
      <c r="D226" s="39" t="s">
        <v>106</v>
      </c>
      <c r="E226" s="39" t="s">
        <v>321</v>
      </c>
    </row>
    <row r="227" spans="2:5" x14ac:dyDescent="0.3">
      <c r="B227" s="37" t="s">
        <v>122</v>
      </c>
      <c r="C227" s="38"/>
      <c r="D227" s="39" t="s">
        <v>106</v>
      </c>
      <c r="E227" s="39" t="s">
        <v>106</v>
      </c>
    </row>
  </sheetData>
  <sheetProtection selectLockedCells="1" selectUnlockedCells="1"/>
  <mergeCells count="6">
    <mergeCell ref="B6:F6"/>
    <mergeCell ref="B1:F1"/>
    <mergeCell ref="B2:F2"/>
    <mergeCell ref="B3:F3"/>
    <mergeCell ref="B4:F4"/>
    <mergeCell ref="B5:F5"/>
  </mergeCells>
  <printOptions horizontalCentered="1"/>
  <pageMargins left="0.19685039370078741" right="0.19685039370078741" top="0.39370078740157483" bottom="0.19685039370078741" header="0.19685039370078741" footer="0.19685039370078741"/>
  <pageSetup paperSize="9" scale="58" firstPageNumber="0" fitToHeight="0" orientation="portrait" r:id="rId1"/>
  <headerFooter alignWithMargins="0">
    <oddHeader>&amp;C&amp;P из &amp;N</oddHeader>
  </headerFooter>
  <rowBreaks count="3" manualBreakCount="3">
    <brk id="82" max="16383" man="1"/>
    <brk id="127" max="16383" man="1"/>
    <brk id="1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мес отчет</vt:lpstr>
      <vt:lpstr>'мес отчет'!Заголовки_для_печати</vt:lpstr>
      <vt:lpstr>'мес отчет'!Область_печати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РЕГИНА</dc:creator>
  <cp:lastModifiedBy>Управделами</cp:lastModifiedBy>
  <cp:lastPrinted>2021-02-02T10:58:06Z</cp:lastPrinted>
  <dcterms:created xsi:type="dcterms:W3CDTF">2016-01-13T09:32:02Z</dcterms:created>
  <dcterms:modified xsi:type="dcterms:W3CDTF">2021-02-02T10:58:24Z</dcterms:modified>
</cp:coreProperties>
</file>